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 firstSheet="2" activeTab="2"/>
  </bookViews>
  <sheets>
    <sheet name="меню" sheetId="3" r:id="rId1"/>
    <sheet name="Лист1" sheetId="1" r:id="rId2"/>
    <sheet name="10дневное меню" sheetId="17" r:id="rId3"/>
    <sheet name="1 день" sheetId="5" r:id="rId4"/>
    <sheet name="2 день" sheetId="6" r:id="rId5"/>
    <sheet name="3 день" sheetId="7" r:id="rId6"/>
    <sheet name="4 день" sheetId="8" r:id="rId7"/>
    <sheet name="5 день" sheetId="9" r:id="rId8"/>
    <sheet name="6 день" sheetId="10" r:id="rId9"/>
    <sheet name="7 день " sheetId="11" r:id="rId10"/>
    <sheet name="8 день " sheetId="12" r:id="rId11"/>
    <sheet name="9 день  " sheetId="14" r:id="rId12"/>
    <sheet name="10 день  " sheetId="13" r:id="rId13"/>
    <sheet name="стоимость итого" sheetId="16" r:id="rId14"/>
  </sheets>
  <definedNames>
    <definedName name="_xlnm._FilterDatabase" localSheetId="1" hidden="1">Лист1!$B$3:$D$77</definedName>
    <definedName name="_xlnm._FilterDatabase" localSheetId="0" hidden="1">меню!$B$3:$E$69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2" i="17" l="1"/>
  <c r="G192" i="17"/>
  <c r="F192" i="17"/>
  <c r="E192" i="17"/>
  <c r="D192" i="17"/>
  <c r="H183" i="17"/>
  <c r="G183" i="17"/>
  <c r="F183" i="17"/>
  <c r="E183" i="17"/>
  <c r="D183" i="17"/>
  <c r="H173" i="17"/>
  <c r="G173" i="17"/>
  <c r="F173" i="17"/>
  <c r="E173" i="17"/>
  <c r="D173" i="17"/>
  <c r="H165" i="17"/>
  <c r="G165" i="17"/>
  <c r="F165" i="17"/>
  <c r="E165" i="17"/>
  <c r="D165" i="17"/>
  <c r="H155" i="17"/>
  <c r="G155" i="17"/>
  <c r="F155" i="17"/>
  <c r="E155" i="17"/>
  <c r="D155" i="17"/>
  <c r="H148" i="17"/>
  <c r="G148" i="17"/>
  <c r="F148" i="17"/>
  <c r="E148" i="17"/>
  <c r="D148" i="17"/>
  <c r="H136" i="17"/>
  <c r="G136" i="17"/>
  <c r="F136" i="17"/>
  <c r="E136" i="17"/>
  <c r="D136" i="17"/>
  <c r="H127" i="17"/>
  <c r="G127" i="17"/>
  <c r="F127" i="17"/>
  <c r="E127" i="17"/>
  <c r="D127" i="17"/>
  <c r="H118" i="17"/>
  <c r="G118" i="17"/>
  <c r="F118" i="17"/>
  <c r="E118" i="17"/>
  <c r="D118" i="17"/>
  <c r="H109" i="17"/>
  <c r="G109" i="17"/>
  <c r="F109" i="17"/>
  <c r="E109" i="17"/>
  <c r="D109" i="17"/>
  <c r="H99" i="17"/>
  <c r="G99" i="17"/>
  <c r="F99" i="17"/>
  <c r="E99" i="17"/>
  <c r="D99" i="17"/>
  <c r="H90" i="17"/>
  <c r="G90" i="17"/>
  <c r="F90" i="17"/>
  <c r="E90" i="17"/>
  <c r="D90" i="17"/>
  <c r="H80" i="17"/>
  <c r="G80" i="17"/>
  <c r="F80" i="17"/>
  <c r="E80" i="17"/>
  <c r="D80" i="17"/>
  <c r="H71" i="17"/>
  <c r="G71" i="17"/>
  <c r="F71" i="17"/>
  <c r="E71" i="17"/>
  <c r="D71" i="17"/>
  <c r="H62" i="17"/>
  <c r="G62" i="17"/>
  <c r="F62" i="17"/>
  <c r="E62" i="17"/>
  <c r="D62" i="17"/>
  <c r="H54" i="17"/>
  <c r="G54" i="17"/>
  <c r="F54" i="17"/>
  <c r="E54" i="17"/>
  <c r="D54" i="17"/>
  <c r="H43" i="17"/>
  <c r="G43" i="17"/>
  <c r="F43" i="17"/>
  <c r="E43" i="17"/>
  <c r="D43" i="17"/>
  <c r="H35" i="17"/>
  <c r="G35" i="17"/>
  <c r="F35" i="17"/>
  <c r="E35" i="17"/>
  <c r="D35" i="17"/>
  <c r="H26" i="17"/>
  <c r="G26" i="17"/>
  <c r="F26" i="17"/>
  <c r="E26" i="17"/>
  <c r="D26" i="17"/>
  <c r="H17" i="17"/>
  <c r="G17" i="17"/>
  <c r="F17" i="17"/>
  <c r="E17" i="17"/>
  <c r="D17" i="17"/>
  <c r="E54" i="7" l="1"/>
  <c r="E53" i="13"/>
  <c r="E25" i="13"/>
  <c r="E24" i="13"/>
  <c r="E23" i="13"/>
  <c r="E22" i="13"/>
  <c r="E21" i="13"/>
  <c r="E20" i="13" s="1"/>
  <c r="E26" i="7"/>
  <c r="E25" i="7"/>
  <c r="E24" i="7"/>
  <c r="E23" i="7"/>
  <c r="E22" i="7"/>
  <c r="E21" i="7" l="1"/>
  <c r="E37" i="14"/>
  <c r="E27" i="9" l="1"/>
  <c r="E35" i="9"/>
  <c r="E17" i="9"/>
  <c r="E16" i="9"/>
  <c r="E48" i="8"/>
  <c r="E15" i="9" l="1"/>
  <c r="E28" i="6"/>
  <c r="E29" i="6"/>
  <c r="E30" i="6"/>
  <c r="E31" i="6"/>
  <c r="E32" i="6"/>
  <c r="E46" i="6" l="1"/>
  <c r="E26" i="14" l="1"/>
  <c r="E48" i="12"/>
  <c r="E26" i="10"/>
  <c r="E34" i="10"/>
  <c r="E57" i="5"/>
  <c r="E25" i="5"/>
  <c r="E24" i="5"/>
  <c r="E23" i="5"/>
  <c r="E22" i="5"/>
  <c r="E21" i="5"/>
  <c r="E20" i="5"/>
  <c r="E19" i="5" l="1"/>
  <c r="E35" i="8"/>
  <c r="E34" i="8"/>
  <c r="E33" i="8" s="1"/>
  <c r="E58" i="14"/>
  <c r="E52" i="13"/>
  <c r="E51" i="13"/>
  <c r="E47" i="12"/>
  <c r="E46" i="12"/>
  <c r="E57" i="9"/>
  <c r="E56" i="9"/>
  <c r="E47" i="8"/>
  <c r="E50" i="13" l="1"/>
  <c r="E55" i="9"/>
  <c r="E45" i="12"/>
  <c r="E14" i="10"/>
  <c r="E35" i="13" l="1"/>
  <c r="E34" i="13"/>
  <c r="E49" i="11"/>
  <c r="E50" i="11"/>
  <c r="E14" i="11"/>
  <c r="E15" i="8"/>
  <c r="E2" i="16" l="1"/>
  <c r="E27" i="13"/>
  <c r="E28" i="13"/>
  <c r="E29" i="13"/>
  <c r="E30" i="13"/>
  <c r="E31" i="13"/>
  <c r="E32" i="13"/>
  <c r="E33" i="13"/>
  <c r="E26" i="13" s="1"/>
  <c r="E37" i="13"/>
  <c r="E38" i="13"/>
  <c r="E40" i="13"/>
  <c r="E41" i="13"/>
  <c r="E42" i="13"/>
  <c r="E43" i="13"/>
  <c r="E44" i="13"/>
  <c r="E45" i="13"/>
  <c r="E46" i="13"/>
  <c r="E47" i="13"/>
  <c r="E48" i="13"/>
  <c r="E49" i="13"/>
  <c r="E6" i="13"/>
  <c r="E7" i="13"/>
  <c r="E8" i="13"/>
  <c r="E10" i="13"/>
  <c r="E11" i="13"/>
  <c r="E12" i="13"/>
  <c r="E13" i="13"/>
  <c r="E14" i="13"/>
  <c r="E15" i="13"/>
  <c r="E16" i="13"/>
  <c r="E5" i="13"/>
  <c r="E32" i="14"/>
  <c r="E33" i="14"/>
  <c r="E34" i="14"/>
  <c r="E35" i="14"/>
  <c r="E36" i="14"/>
  <c r="E38" i="14"/>
  <c r="E39" i="14"/>
  <c r="E40" i="14"/>
  <c r="E41" i="14"/>
  <c r="E42" i="14"/>
  <c r="E43" i="14"/>
  <c r="E44" i="14"/>
  <c r="E46" i="14"/>
  <c r="E47" i="14"/>
  <c r="E49" i="14"/>
  <c r="E50" i="14"/>
  <c r="E51" i="14"/>
  <c r="E52" i="14"/>
  <c r="E53" i="14"/>
  <c r="E54" i="14"/>
  <c r="E55" i="14"/>
  <c r="E56" i="14"/>
  <c r="E57" i="14"/>
  <c r="E31" i="14"/>
  <c r="E6" i="14"/>
  <c r="E7" i="14"/>
  <c r="E8" i="14"/>
  <c r="E10" i="14"/>
  <c r="E11" i="14"/>
  <c r="E12" i="14"/>
  <c r="E13" i="14"/>
  <c r="E14" i="14"/>
  <c r="E16" i="14"/>
  <c r="E17" i="14"/>
  <c r="E19" i="14"/>
  <c r="E20" i="14"/>
  <c r="E21" i="14"/>
  <c r="E22" i="14"/>
  <c r="E23" i="14"/>
  <c r="E24" i="14"/>
  <c r="E25" i="14"/>
  <c r="E27" i="14"/>
  <c r="E5" i="14"/>
  <c r="E22" i="12"/>
  <c r="E23" i="12"/>
  <c r="E24" i="12"/>
  <c r="E26" i="12"/>
  <c r="E27" i="12"/>
  <c r="E28" i="12"/>
  <c r="E29" i="12"/>
  <c r="E30" i="12"/>
  <c r="E31" i="12"/>
  <c r="E32" i="12"/>
  <c r="E33" i="12"/>
  <c r="E34" i="12"/>
  <c r="E36" i="12"/>
  <c r="E37" i="12"/>
  <c r="E38" i="12"/>
  <c r="E39" i="12"/>
  <c r="E40" i="12"/>
  <c r="E41" i="12"/>
  <c r="E42" i="12"/>
  <c r="E43" i="12"/>
  <c r="E44" i="12"/>
  <c r="E21" i="12"/>
  <c r="E6" i="12"/>
  <c r="E7" i="12"/>
  <c r="E8" i="12"/>
  <c r="E10" i="12"/>
  <c r="E11" i="12"/>
  <c r="E12" i="12"/>
  <c r="E13" i="12"/>
  <c r="E14" i="12"/>
  <c r="E15" i="12"/>
  <c r="E16" i="12"/>
  <c r="E17" i="12"/>
  <c r="E5" i="12"/>
  <c r="E21" i="10"/>
  <c r="E22" i="10"/>
  <c r="E23" i="10"/>
  <c r="E24" i="10"/>
  <c r="E25" i="10"/>
  <c r="E27" i="10"/>
  <c r="E28" i="10"/>
  <c r="E29" i="10"/>
  <c r="E30" i="10"/>
  <c r="E31" i="10"/>
  <c r="E32" i="10"/>
  <c r="E33" i="10"/>
  <c r="E36" i="10"/>
  <c r="E37" i="10"/>
  <c r="E39" i="10"/>
  <c r="E40" i="10"/>
  <c r="E41" i="10"/>
  <c r="E42" i="10"/>
  <c r="E43" i="10"/>
  <c r="E44" i="10"/>
  <c r="E45" i="10"/>
  <c r="E46" i="10"/>
  <c r="E47" i="10"/>
  <c r="E49" i="10"/>
  <c r="E50" i="10"/>
  <c r="E20" i="10"/>
  <c r="E6" i="10"/>
  <c r="E7" i="10"/>
  <c r="E9" i="10"/>
  <c r="E10" i="10"/>
  <c r="E11" i="10"/>
  <c r="E12" i="10"/>
  <c r="E13" i="10"/>
  <c r="E15" i="10"/>
  <c r="E16" i="10"/>
  <c r="E5" i="10"/>
  <c r="E24" i="9"/>
  <c r="E25" i="9"/>
  <c r="E26" i="9"/>
  <c r="E28" i="9"/>
  <c r="E29" i="9"/>
  <c r="E30" i="9"/>
  <c r="E31" i="9"/>
  <c r="E32" i="9"/>
  <c r="E33" i="9"/>
  <c r="E34" i="9"/>
  <c r="E36" i="9"/>
  <c r="E38" i="9"/>
  <c r="E39" i="9"/>
  <c r="E40" i="9"/>
  <c r="E41" i="9"/>
  <c r="E42" i="9"/>
  <c r="E43" i="9"/>
  <c r="E45" i="9"/>
  <c r="E46" i="9"/>
  <c r="E47" i="9"/>
  <c r="E48" i="9"/>
  <c r="E49" i="9"/>
  <c r="E50" i="9"/>
  <c r="E51" i="9"/>
  <c r="E52" i="9"/>
  <c r="E53" i="9"/>
  <c r="E54" i="9"/>
  <c r="E23" i="9"/>
  <c r="E22" i="9" s="1"/>
  <c r="E6" i="9"/>
  <c r="E7" i="9"/>
  <c r="E8" i="9"/>
  <c r="E10" i="9"/>
  <c r="E11" i="9"/>
  <c r="E12" i="9"/>
  <c r="E13" i="9"/>
  <c r="E14" i="9"/>
  <c r="E18" i="9"/>
  <c r="E19" i="9"/>
  <c r="E5" i="9"/>
  <c r="E21" i="8"/>
  <c r="E22" i="8"/>
  <c r="E23" i="8"/>
  <c r="E25" i="8"/>
  <c r="E26" i="8"/>
  <c r="E27" i="8"/>
  <c r="E28" i="8"/>
  <c r="E29" i="8"/>
  <c r="E30" i="8"/>
  <c r="E31" i="8"/>
  <c r="E32" i="8"/>
  <c r="E37" i="8"/>
  <c r="E38" i="8"/>
  <c r="E39" i="8"/>
  <c r="E40" i="8"/>
  <c r="E41" i="8"/>
  <c r="E42" i="8"/>
  <c r="E43" i="8"/>
  <c r="E44" i="8"/>
  <c r="E45" i="8"/>
  <c r="E46" i="8"/>
  <c r="E20" i="8"/>
  <c r="E6" i="8"/>
  <c r="E7" i="8"/>
  <c r="E8" i="8"/>
  <c r="E10" i="8"/>
  <c r="E11" i="8"/>
  <c r="E12" i="8"/>
  <c r="E13" i="8"/>
  <c r="E14" i="8"/>
  <c r="E16" i="8"/>
  <c r="E5" i="8"/>
  <c r="E39" i="7"/>
  <c r="E40" i="7"/>
  <c r="E38" i="7"/>
  <c r="E42" i="7"/>
  <c r="E43" i="7"/>
  <c r="E44" i="7"/>
  <c r="E45" i="7"/>
  <c r="E46" i="7"/>
  <c r="E47" i="7"/>
  <c r="E48" i="7"/>
  <c r="E49" i="7"/>
  <c r="E50" i="7"/>
  <c r="E53" i="7"/>
  <c r="E52" i="7"/>
  <c r="E29" i="7"/>
  <c r="E30" i="7"/>
  <c r="E31" i="7"/>
  <c r="E32" i="7"/>
  <c r="E33" i="7"/>
  <c r="E34" i="7"/>
  <c r="E35" i="7"/>
  <c r="E36" i="7"/>
  <c r="E28" i="7"/>
  <c r="E14" i="7"/>
  <c r="E15" i="7"/>
  <c r="E16" i="7"/>
  <c r="E17" i="7"/>
  <c r="E18" i="7"/>
  <c r="E13" i="7"/>
  <c r="E6" i="7"/>
  <c r="E7" i="7"/>
  <c r="E8" i="7"/>
  <c r="E5" i="7"/>
  <c r="E11" i="7"/>
  <c r="E12" i="7"/>
  <c r="E10" i="7"/>
  <c r="E54" i="6"/>
  <c r="E53" i="6"/>
  <c r="E51" i="6"/>
  <c r="E50" i="6"/>
  <c r="E43" i="6"/>
  <c r="E44" i="6"/>
  <c r="E45" i="6"/>
  <c r="E47" i="6"/>
  <c r="E48" i="6"/>
  <c r="E49" i="6"/>
  <c r="E42" i="6"/>
  <c r="E35" i="6"/>
  <c r="E36" i="6"/>
  <c r="E37" i="6"/>
  <c r="E38" i="6"/>
  <c r="E39" i="6"/>
  <c r="E40" i="6"/>
  <c r="E34" i="6"/>
  <c r="E23" i="6"/>
  <c r="E24" i="6"/>
  <c r="E22" i="6"/>
  <c r="E20" i="6"/>
  <c r="E19" i="6"/>
  <c r="E17" i="6"/>
  <c r="E18" i="6"/>
  <c r="E16" i="6"/>
  <c r="E6" i="6"/>
  <c r="E7" i="6"/>
  <c r="E8" i="6"/>
  <c r="E9" i="6"/>
  <c r="E10" i="6"/>
  <c r="E11" i="6"/>
  <c r="E12" i="6"/>
  <c r="E13" i="6"/>
  <c r="E14" i="6"/>
  <c r="E5" i="6"/>
  <c r="E27" i="5"/>
  <c r="E28" i="5"/>
  <c r="E29" i="5"/>
  <c r="E30" i="5"/>
  <c r="E31" i="5"/>
  <c r="E32" i="5"/>
  <c r="E33" i="5"/>
  <c r="E35" i="5"/>
  <c r="E36" i="5"/>
  <c r="E37" i="5"/>
  <c r="E38" i="5"/>
  <c r="E39" i="5"/>
  <c r="E40" i="5"/>
  <c r="E41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15" i="5"/>
  <c r="E14" i="5"/>
  <c r="E13" i="5"/>
  <c r="E11" i="5"/>
  <c r="E12" i="5"/>
  <c r="E10" i="5"/>
  <c r="E8" i="5"/>
  <c r="E6" i="5"/>
  <c r="E7" i="5"/>
  <c r="E5" i="5"/>
  <c r="E18" i="14" l="1"/>
  <c r="E41" i="6"/>
  <c r="E36" i="13"/>
  <c r="E33" i="6"/>
  <c r="E9" i="5"/>
  <c r="E25" i="12"/>
  <c r="E34" i="5"/>
  <c r="E21" i="6"/>
  <c r="E4" i="5"/>
  <c r="E39" i="13"/>
  <c r="E13" i="16" s="1"/>
  <c r="E9" i="8"/>
  <c r="E51" i="7"/>
  <c r="E30" i="14"/>
  <c r="E59" i="14"/>
  <c r="E4" i="10"/>
  <c r="E9" i="13"/>
  <c r="E48" i="10"/>
  <c r="E37" i="9"/>
  <c r="E4" i="13"/>
  <c r="E45" i="14"/>
  <c r="E48" i="14"/>
  <c r="E15" i="14"/>
  <c r="E9" i="14"/>
  <c r="E4" i="14"/>
  <c r="E35" i="12"/>
  <c r="E20" i="12"/>
  <c r="E9" i="12"/>
  <c r="E4" i="12"/>
  <c r="E18" i="12" s="1"/>
  <c r="E19" i="10"/>
  <c r="E35" i="10"/>
  <c r="E38" i="10"/>
  <c r="E8" i="10"/>
  <c r="E17" i="10" s="1"/>
  <c r="D9" i="16" s="1"/>
  <c r="E44" i="9"/>
  <c r="E9" i="9"/>
  <c r="E4" i="9"/>
  <c r="E20" i="9" s="1"/>
  <c r="E36" i="8"/>
  <c r="E24" i="8"/>
  <c r="E19" i="8"/>
  <c r="E4" i="8"/>
  <c r="E41" i="7"/>
  <c r="E27" i="7"/>
  <c r="E37" i="7"/>
  <c r="E9" i="7"/>
  <c r="E4" i="7"/>
  <c r="E52" i="6"/>
  <c r="E55" i="6" s="1"/>
  <c r="E4" i="6"/>
  <c r="E15" i="6"/>
  <c r="E42" i="5"/>
  <c r="E26" i="5"/>
  <c r="E55" i="11"/>
  <c r="E54" i="11"/>
  <c r="E52" i="11"/>
  <c r="E51" i="11"/>
  <c r="E44" i="11"/>
  <c r="E45" i="11"/>
  <c r="E46" i="11"/>
  <c r="E47" i="11"/>
  <c r="E48" i="11"/>
  <c r="E43" i="11"/>
  <c r="E41" i="11"/>
  <c r="E40" i="11"/>
  <c r="E32" i="11"/>
  <c r="E33" i="11"/>
  <c r="E34" i="11"/>
  <c r="E35" i="11"/>
  <c r="E36" i="11"/>
  <c r="E37" i="11"/>
  <c r="E38" i="11"/>
  <c r="E31" i="11"/>
  <c r="E27" i="11"/>
  <c r="E28" i="11"/>
  <c r="E29" i="11"/>
  <c r="E26" i="11"/>
  <c r="E16" i="11"/>
  <c r="E17" i="11"/>
  <c r="E18" i="11"/>
  <c r="E19" i="11"/>
  <c r="E20" i="11"/>
  <c r="E21" i="11"/>
  <c r="E6" i="11"/>
  <c r="E7" i="11"/>
  <c r="E8" i="11"/>
  <c r="E9" i="11"/>
  <c r="E10" i="11"/>
  <c r="E11" i="11"/>
  <c r="E12" i="11"/>
  <c r="E13" i="11"/>
  <c r="E5" i="11"/>
  <c r="E58" i="9" l="1"/>
  <c r="E8" i="16" s="1"/>
  <c r="E18" i="13"/>
  <c r="E26" i="6"/>
  <c r="D5" i="16" s="1"/>
  <c r="E5" i="16"/>
  <c r="E42" i="11"/>
  <c r="E17" i="5"/>
  <c r="D4" i="16" s="1"/>
  <c r="E11" i="16"/>
  <c r="E4" i="11"/>
  <c r="E15" i="11"/>
  <c r="E23" i="11" s="1"/>
  <c r="E17" i="8"/>
  <c r="D7" i="16" s="1"/>
  <c r="E6" i="16"/>
  <c r="E53" i="11"/>
  <c r="E28" i="14"/>
  <c r="D12" i="16" s="1"/>
  <c r="E12" i="16"/>
  <c r="E51" i="10"/>
  <c r="E9" i="16" s="1"/>
  <c r="F9" i="16" s="1"/>
  <c r="D11" i="16"/>
  <c r="E19" i="7"/>
  <c r="D6" i="16" s="1"/>
  <c r="E39" i="11"/>
  <c r="E30" i="11"/>
  <c r="E25" i="11"/>
  <c r="D13" i="16" l="1"/>
  <c r="F13" i="16" s="1"/>
  <c r="E54" i="13"/>
  <c r="E56" i="6"/>
  <c r="D10" i="16"/>
  <c r="F11" i="16"/>
  <c r="E55" i="7"/>
  <c r="F6" i="16"/>
  <c r="E49" i="12"/>
  <c r="F5" i="16"/>
  <c r="F12" i="16"/>
  <c r="E60" i="14"/>
  <c r="E56" i="11"/>
  <c r="E52" i="10"/>
  <c r="E59" i="9"/>
  <c r="D8" i="16"/>
  <c r="F8" i="16" s="1"/>
  <c r="E49" i="8"/>
  <c r="E7" i="16"/>
  <c r="F7" i="16" s="1"/>
  <c r="E58" i="5"/>
  <c r="E4" i="16"/>
  <c r="E10" i="16" l="1"/>
  <c r="F10" i="16" s="1"/>
  <c r="E57" i="11"/>
  <c r="D15" i="16"/>
  <c r="F4" i="16"/>
  <c r="F15" i="16" l="1"/>
  <c r="E15" i="16"/>
</calcChain>
</file>

<file path=xl/sharedStrings.xml><?xml version="1.0" encoding="utf-8"?>
<sst xmlns="http://schemas.openxmlformats.org/spreadsheetml/2006/main" count="1089" uniqueCount="234">
  <si>
    <t>день</t>
  </si>
  <si>
    <t>завтрак</t>
  </si>
  <si>
    <t>обед</t>
  </si>
  <si>
    <t>полдник</t>
  </si>
  <si>
    <t>Каша из кукурузной крупы</t>
  </si>
  <si>
    <t>кофейный напиток</t>
  </si>
  <si>
    <t>батон</t>
  </si>
  <si>
    <t>сыр порциями</t>
  </si>
  <si>
    <t>Пудинг из творога</t>
  </si>
  <si>
    <t>чай с молоком</t>
  </si>
  <si>
    <t>Каша пшенная молочная</t>
  </si>
  <si>
    <t>какао с молоком</t>
  </si>
  <si>
    <t>масло порциями</t>
  </si>
  <si>
    <t>каша вязкая молочная из овсяной крупы</t>
  </si>
  <si>
    <t>яйцо вареное</t>
  </si>
  <si>
    <t>каша вязкая молочная из пшеничной крупы</t>
  </si>
  <si>
    <t>омлет</t>
  </si>
  <si>
    <t>запеканка из творога</t>
  </si>
  <si>
    <t>каша вязкая из ячневой крупы</t>
  </si>
  <si>
    <t>каша жидкая из манной крупы</t>
  </si>
  <si>
    <t>салат из моркови с яблоками</t>
  </si>
  <si>
    <t>суп картофельный с бобовыми</t>
  </si>
  <si>
    <t>капуста тушеная</t>
  </si>
  <si>
    <t>тефтели ( 1 или 2 вариант)</t>
  </si>
  <si>
    <t>хлеб</t>
  </si>
  <si>
    <t>компот из сухофруктов</t>
  </si>
  <si>
    <t>салат из свеклы с зеленым горошком</t>
  </si>
  <si>
    <t>компот из свежих фруктов</t>
  </si>
  <si>
    <t>салат из квашеной капусты</t>
  </si>
  <si>
    <t>суп картофельный с клецками</t>
  </si>
  <si>
    <t>пюре картофельное</t>
  </si>
  <si>
    <t>шницель рыбный</t>
  </si>
  <si>
    <t>салат из моркови с изюмом</t>
  </si>
  <si>
    <t>рассольник ленинградский</t>
  </si>
  <si>
    <t>макароны</t>
  </si>
  <si>
    <t>печень по-строгановски</t>
  </si>
  <si>
    <t>салат из свеклы с сыром</t>
  </si>
  <si>
    <t>борщ с капустой и картофелем</t>
  </si>
  <si>
    <t>запеканка картофельная с отварным мясом</t>
  </si>
  <si>
    <t>салат овощной с яблоками</t>
  </si>
  <si>
    <t>суп с макаронными изделиями</t>
  </si>
  <si>
    <t>каша гречневая рассыпчатая</t>
  </si>
  <si>
    <t>гуляш из отварного мяса</t>
  </si>
  <si>
    <t>салат из белокачанной капусты с яблоками</t>
  </si>
  <si>
    <t>рис отварной</t>
  </si>
  <si>
    <t>котлеты рубленные из птицы</t>
  </si>
  <si>
    <t>винегрет</t>
  </si>
  <si>
    <t>щи с капустой и картофелем</t>
  </si>
  <si>
    <t>жаркое по-домашнему</t>
  </si>
  <si>
    <t>суп картофельный с рыбными фрикадельками</t>
  </si>
  <si>
    <t>макароны отварные</t>
  </si>
  <si>
    <t>печень, тушеная в соусе</t>
  </si>
  <si>
    <t>салат из соленых огурцов с луком</t>
  </si>
  <si>
    <t>суп из овощей</t>
  </si>
  <si>
    <t xml:space="preserve">картофель отварной </t>
  </si>
  <si>
    <t>рыба припущенная</t>
  </si>
  <si>
    <t xml:space="preserve">батон </t>
  </si>
  <si>
    <t>йогурт</t>
  </si>
  <si>
    <t>кисель</t>
  </si>
  <si>
    <t>сок</t>
  </si>
  <si>
    <t>чай с сахаром</t>
  </si>
  <si>
    <t>выпечка</t>
  </si>
  <si>
    <t xml:space="preserve">кефир </t>
  </si>
  <si>
    <t>печенье</t>
  </si>
  <si>
    <t>фрукт</t>
  </si>
  <si>
    <t>кефир</t>
  </si>
  <si>
    <t>вафли</t>
  </si>
  <si>
    <t>Каша молочная из гречневой крупы</t>
  </si>
  <si>
    <t>салат витаминный</t>
  </si>
  <si>
    <t>плов из птицы</t>
  </si>
  <si>
    <t xml:space="preserve">суп крестьянский с крупой </t>
  </si>
  <si>
    <t>чай с соком</t>
  </si>
  <si>
    <t>Каша вязкая молочная из гречневой крупы</t>
  </si>
  <si>
    <t xml:space="preserve">Каша вязкая молочная из пшенной крупы </t>
  </si>
  <si>
    <t>каша вязкая молочная из ячневой крупы</t>
  </si>
  <si>
    <t>каша жидкая молочная из манной крупы</t>
  </si>
  <si>
    <t>каша вязкая молочная из кукурузной крупы</t>
  </si>
  <si>
    <t>кофейный напиток с молоком</t>
  </si>
  <si>
    <t>винегрет овощной</t>
  </si>
  <si>
    <t>щи из свежей капусты с картофелем</t>
  </si>
  <si>
    <t>макаронные изделия отварные</t>
  </si>
  <si>
    <t>картофель отварной</t>
  </si>
  <si>
    <t xml:space="preserve">каша рассыпчатая из рисовой крупы </t>
  </si>
  <si>
    <t xml:space="preserve">каша рассыпчатая из гречневой крупы </t>
  </si>
  <si>
    <t xml:space="preserve">тефтели </t>
  </si>
  <si>
    <t>шницель рыбный натуральный</t>
  </si>
  <si>
    <t>шницель натуральный рубленый</t>
  </si>
  <si>
    <t>гуляш из отварной говядины</t>
  </si>
  <si>
    <t>котлеты рубленые из птицы</t>
  </si>
  <si>
    <t>сок фруктовый</t>
  </si>
  <si>
    <t>компот из свежих плодов</t>
  </si>
  <si>
    <t>компот из смеси сухофруктов</t>
  </si>
  <si>
    <t>№ рецептуры</t>
  </si>
  <si>
    <t>Название блюда</t>
  </si>
  <si>
    <t>Белки, гр</t>
  </si>
  <si>
    <t>Жиры, гр</t>
  </si>
  <si>
    <t>Углеводы, гр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</si>
  <si>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</si>
  <si>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</si>
  <si>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</si>
  <si>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</si>
  <si>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</si>
  <si>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</si>
  <si>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</si>
  <si>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</si>
  <si>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</si>
  <si>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</si>
  <si>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Завтрак </t>
  </si>
  <si>
    <t>Обед</t>
  </si>
  <si>
    <t>рагу из овощей</t>
  </si>
  <si>
    <t>хлеб пшеничный</t>
  </si>
  <si>
    <t>Итого за завтрак:</t>
  </si>
  <si>
    <t>Итого за обед:</t>
  </si>
  <si>
    <t>Вес блюда, гр</t>
  </si>
  <si>
    <t>Рис отварной</t>
  </si>
  <si>
    <t>омлет натуральный</t>
  </si>
  <si>
    <t>хлеб ржано-пшеничный</t>
  </si>
  <si>
    <t>плоды свежие (бананы)</t>
  </si>
  <si>
    <t>плоды свежие (яблоки)</t>
  </si>
  <si>
    <t>котлеты рубленые из бройлер-цыплят</t>
  </si>
  <si>
    <t>макаронные изделия отварные с маслом</t>
  </si>
  <si>
    <t>масло сливочное (порциями)</t>
  </si>
  <si>
    <t>сыр российский (порциями)</t>
  </si>
  <si>
    <t>рыба, тушенная в томате с овощами</t>
  </si>
  <si>
    <t>Расход, гр</t>
  </si>
  <si>
    <t>Цена за ед.</t>
  </si>
  <si>
    <t>Стоимость</t>
  </si>
  <si>
    <t>крупа гречневая</t>
  </si>
  <si>
    <t>молоко</t>
  </si>
  <si>
    <t>сахар</t>
  </si>
  <si>
    <t>масло слив</t>
  </si>
  <si>
    <t xml:space="preserve">чай </t>
  </si>
  <si>
    <t>свекла</t>
  </si>
  <si>
    <t>яблоки</t>
  </si>
  <si>
    <t>лук реп.</t>
  </si>
  <si>
    <t>масло раст.</t>
  </si>
  <si>
    <t>зеленый горошек</t>
  </si>
  <si>
    <t>картофель</t>
  </si>
  <si>
    <t>горох</t>
  </si>
  <si>
    <t>морковь</t>
  </si>
  <si>
    <t>масло сливочное</t>
  </si>
  <si>
    <t>говядина</t>
  </si>
  <si>
    <t>капуста свежая</t>
  </si>
  <si>
    <t>томат.паста</t>
  </si>
  <si>
    <t>мука</t>
  </si>
  <si>
    <t>масло слив.</t>
  </si>
  <si>
    <t>мясо говядины</t>
  </si>
  <si>
    <t>сметана</t>
  </si>
  <si>
    <t xml:space="preserve">яйцо </t>
  </si>
  <si>
    <t>0.1</t>
  </si>
  <si>
    <t>творог</t>
  </si>
  <si>
    <t>масло сливоч.</t>
  </si>
  <si>
    <t>яйцо</t>
  </si>
  <si>
    <t>крупа манная</t>
  </si>
  <si>
    <t>чай</t>
  </si>
  <si>
    <t>треска</t>
  </si>
  <si>
    <t>яйца</t>
  </si>
  <si>
    <t>том.паста</t>
  </si>
  <si>
    <t>курица</t>
  </si>
  <si>
    <t>крупа рисовая</t>
  </si>
  <si>
    <t>крупа пшенная</t>
  </si>
  <si>
    <t>масло сливочн</t>
  </si>
  <si>
    <t>какао</t>
  </si>
  <si>
    <t>огурцы соленые</t>
  </si>
  <si>
    <t>крупа перловая</t>
  </si>
  <si>
    <t>курага</t>
  </si>
  <si>
    <t>крупа геркулесовая</t>
  </si>
  <si>
    <t>яблоки свежие</t>
  </si>
  <si>
    <t xml:space="preserve"> щи из свежей капусты с картофелем</t>
  </si>
  <si>
    <t>мясо птицы</t>
  </si>
  <si>
    <t>печень</t>
  </si>
  <si>
    <t>крупа пшеничная</t>
  </si>
  <si>
    <t>масло</t>
  </si>
  <si>
    <t>капуста квашеная</t>
  </si>
  <si>
    <t>капуста</t>
  </si>
  <si>
    <t>шницель рубленый</t>
  </si>
  <si>
    <t>масло раст</t>
  </si>
  <si>
    <t>мак.изделия</t>
  </si>
  <si>
    <t>соль</t>
  </si>
  <si>
    <t>манка</t>
  </si>
  <si>
    <t xml:space="preserve">какао </t>
  </si>
  <si>
    <t>изюм</t>
  </si>
  <si>
    <t>скумбрия</t>
  </si>
  <si>
    <t>мясо курицы</t>
  </si>
  <si>
    <t>чернослив</t>
  </si>
  <si>
    <t>крупа ячневая</t>
  </si>
  <si>
    <t>суп крестьянский с крупой</t>
  </si>
  <si>
    <t>мука пшеничная</t>
  </si>
  <si>
    <t>дрожжи</t>
  </si>
  <si>
    <t>плоды свежие (груши)</t>
  </si>
  <si>
    <t>лимоны</t>
  </si>
  <si>
    <t>лавровый лист</t>
  </si>
  <si>
    <t>макаронные изделия</t>
  </si>
  <si>
    <t>печень говяжья</t>
  </si>
  <si>
    <t>масло растит.</t>
  </si>
  <si>
    <t>крупа кукурузная</t>
  </si>
  <si>
    <t>томат. Паста</t>
  </si>
  <si>
    <t>крахмал</t>
  </si>
  <si>
    <t>повидло</t>
  </si>
  <si>
    <t>конфеты шоколадные</t>
  </si>
  <si>
    <t>Стоимость, руб</t>
  </si>
  <si>
    <t>Цена за ед., руб</t>
  </si>
  <si>
    <t>ИТОГО ДЕНЬ</t>
  </si>
  <si>
    <t>итого</t>
  </si>
  <si>
    <t>средняя</t>
  </si>
  <si>
    <t>норма</t>
  </si>
  <si>
    <t>плоды свежие (груша)</t>
  </si>
  <si>
    <t>плоды свежие (банан)</t>
  </si>
  <si>
    <t>молоко сгущ</t>
  </si>
  <si>
    <t>сок фрукт</t>
  </si>
  <si>
    <t>яблоко</t>
  </si>
  <si>
    <t>салат из свеклы с курагой и изюмом</t>
  </si>
  <si>
    <t>мясо кур</t>
  </si>
  <si>
    <t>ватрушка с творогом</t>
  </si>
  <si>
    <t>кофейный напиток со сгущен молоком</t>
  </si>
  <si>
    <t>какао со сгущен  молоком</t>
  </si>
  <si>
    <t>апельсин</t>
  </si>
  <si>
    <t>чай со сгущен  молоком</t>
  </si>
  <si>
    <t>каша манная</t>
  </si>
  <si>
    <t>какао со сгущен молоком</t>
  </si>
  <si>
    <t xml:space="preserve">молоко </t>
  </si>
  <si>
    <t>лук репч</t>
  </si>
  <si>
    <t>томатная паста</t>
  </si>
  <si>
    <t>суп картофельный</t>
  </si>
  <si>
    <t>плоды свежие (яблоко)</t>
  </si>
  <si>
    <t xml:space="preserve">Утверждаю:
Директор «Чебоксарская НОШ для обучающихся с ОВЗ №1» Минобразования Чувашии                             ___________________А.Ю. Петрова
</t>
  </si>
  <si>
    <t xml:space="preserve">Пищевые вещества </t>
  </si>
  <si>
    <t>Энергетическая ценность, Ккал</t>
  </si>
  <si>
    <t>Наименование блюда</t>
  </si>
  <si>
    <t>ПР</t>
  </si>
  <si>
    <t>ТТК</t>
  </si>
  <si>
    <t>№  рецептуры</t>
  </si>
  <si>
    <t xml:space="preserve">салат из свеклы </t>
  </si>
  <si>
    <t xml:space="preserve">салат из белокачанной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</si>
</sst>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0" borderId="3" xfId="0" applyFont="1" applyBorder="1" applyAlignment="1">
      <alignment vertical="top" wrapText="1"/>
    </xf>
    <xf numFmtId="0" fontId="4" fillId="3" borderId="2" xfId="1" applyFont="1" applyBorder="1"/>
    <xf numFmtId="0" fontId="2" fillId="0" borderId="1" xfId="0" applyFont="1" applyBorder="1"/>
    <xf numFmtId="0" fontId="4" fillId="3" borderId="1" xfId="1" applyFont="1" applyBorder="1"/>
    <xf numFmtId="0" fontId="2" fillId="0" borderId="3" xfId="0" applyFont="1" applyBorder="1"/>
    <xf numFmtId="0" fontId="2" fillId="0" borderId="1" xfId="0" applyFont="1" applyFill="1" applyBorder="1"/>
    <xf numFmtId="0" fontId="6" fillId="0" borderId="1" xfId="0" applyFont="1" applyBorder="1"/>
    <xf numFmtId="0" fontId="6" fillId="0" borderId="3" xfId="0" applyFont="1" applyBorder="1"/>
    <xf numFmtId="0" fontId="2" fillId="4" borderId="1" xfId="0" applyFont="1" applyFill="1" applyBorder="1"/>
    <xf numFmtId="0" fontId="2" fillId="0" borderId="1" xfId="0" applyNumberFormat="1" applyFont="1" applyBorder="1"/>
    <xf numFmtId="2" fontId="2" fillId="0" borderId="1" xfId="0" applyNumberFormat="1" applyFont="1" applyBorder="1"/>
    <xf numFmtId="164" fontId="0" fillId="0" borderId="0" xfId="2" applyNumberFormat="1" applyFont="1"/>
    <xf numFmtId="16" fontId="0" fillId="0" borderId="0" xfId="0" applyNumberFormat="1"/>
    <xf numFmtId="12" fontId="0" fillId="0" borderId="0" xfId="0" applyNumberFormat="1"/>
    <xf numFmtId="2" fontId="2" fillId="0" borderId="1" xfId="0" applyNumberFormat="1" applyFont="1" applyBorder="1" applyAlignment="1">
      <alignment horizontal="right"/>
    </xf>
    <xf numFmtId="0" fontId="2" fillId="0" borderId="1" xfId="0" applyNumberFormat="1" applyFont="1" applyFill="1" applyBorder="1"/>
    <xf numFmtId="0" fontId="2" fillId="5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5" borderId="1" xfId="0" applyFill="1" applyBorder="1"/>
    <xf numFmtId="2" fontId="0" fillId="0" borderId="1" xfId="0" applyNumberFormat="1" applyBorder="1"/>
    <xf numFmtId="2" fontId="2" fillId="5" borderId="1" xfId="0" applyNumberFormat="1" applyFont="1" applyFill="1" applyBorder="1"/>
    <xf numFmtId="2" fontId="6" fillId="0" borderId="1" xfId="0" applyNumberFormat="1" applyFont="1" applyBorder="1"/>
    <xf numFmtId="0" fontId="4" fillId="5" borderId="1" xfId="1" applyFont="1" applyFill="1" applyBorder="1"/>
    <xf numFmtId="0" fontId="9" fillId="0" borderId="1" xfId="0" applyFont="1" applyBorder="1"/>
    <xf numFmtId="0" fontId="9" fillId="5" borderId="1" xfId="0" applyFont="1" applyFill="1" applyBorder="1"/>
    <xf numFmtId="2" fontId="8" fillId="0" borderId="1" xfId="0" applyNumberFormat="1" applyFont="1" applyBorder="1"/>
    <xf numFmtId="2" fontId="11" fillId="0" borderId="9" xfId="0" applyNumberFormat="1" applyFont="1" applyBorder="1"/>
    <xf numFmtId="2" fontId="11" fillId="0" borderId="11" xfId="0" applyNumberFormat="1" applyFont="1" applyBorder="1"/>
    <xf numFmtId="0" fontId="9" fillId="6" borderId="1" xfId="0" applyFont="1" applyFill="1" applyBorder="1"/>
    <xf numFmtId="0" fontId="0" fillId="5" borderId="0" xfId="0" applyFill="1"/>
    <xf numFmtId="2" fontId="0" fillId="5" borderId="0" xfId="0" applyNumberFormat="1" applyFill="1"/>
    <xf numFmtId="0" fontId="9" fillId="6" borderId="9" xfId="0" applyFont="1" applyFill="1" applyBorder="1"/>
    <xf numFmtId="0" fontId="9" fillId="7" borderId="1" xfId="0" applyFont="1" applyFill="1" applyBorder="1"/>
    <xf numFmtId="0" fontId="9" fillId="7" borderId="9" xfId="0" applyFont="1" applyFill="1" applyBorder="1"/>
    <xf numFmtId="0" fontId="9" fillId="8" borderId="1" xfId="0" applyFont="1" applyFill="1" applyBorder="1"/>
    <xf numFmtId="0" fontId="9" fillId="8" borderId="9" xfId="0" applyFont="1" applyFill="1" applyBorder="1"/>
    <xf numFmtId="0" fontId="12" fillId="8" borderId="9" xfId="0" applyFont="1" applyFill="1" applyBorder="1"/>
    <xf numFmtId="0" fontId="4" fillId="3" borderId="2" xfId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4" fillId="0" borderId="0" xfId="0" applyFont="1" applyFill="1"/>
    <xf numFmtId="0" fontId="13" fillId="0" borderId="1" xfId="0" applyFont="1" applyBorder="1"/>
    <xf numFmtId="2" fontId="2" fillId="0" borderId="1" xfId="0" applyNumberFormat="1" applyFont="1" applyFill="1" applyBorder="1"/>
    <xf numFmtId="12" fontId="2" fillId="0" borderId="1" xfId="3" applyNumberFormat="1" applyFont="1" applyBorder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</cellXfs>
  <cellStyles count="4">
    <cellStyle name="Акцент6" xfId="1" builtinId="49"/>
    <cellStyle name="Денежный" xfId="2" builtinId="4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69"/>
  <sheetViews>
    <sheetView workbookViewId="0">
      <selection activeCell="E28" sqref="E28"/>
    </sheetView>
  </sheetViews>
  <sheetFormatPr defaultRowHeight="15" x14ac:dyDescent="0.25"/>
  <cols>
    <col min="2" max="2" width="9.140625" style="3"/>
    <col min="3" max="3" width="52.5703125" customWidth="1"/>
    <col min="4" max="4" width="47.85546875" customWidth="1"/>
    <col min="5" max="5" width="18.5703125" customWidth="1"/>
  </cols>
  <sheetData>
    <row r="3" spans="2:5" ht="23.25" x14ac:dyDescent="0.35">
      <c r="B3" s="2" t="s">
        <v>0</v>
      </c>
      <c r="C3" s="1" t="s">
        <v>1</v>
      </c>
      <c r="D3" s="1" t="s">
        <v>2</v>
      </c>
      <c r="E3" s="1" t="s">
        <v>3</v>
      </c>
    </row>
    <row r="4" spans="2:5" x14ac:dyDescent="0.25">
      <c r="B4" s="3">
        <v>1</v>
      </c>
      <c r="C4" t="s">
        <v>67</v>
      </c>
      <c r="D4" t="s">
        <v>26</v>
      </c>
      <c r="E4" t="s">
        <v>57</v>
      </c>
    </row>
    <row r="5" spans="2:5" x14ac:dyDescent="0.25">
      <c r="C5" t="s">
        <v>9</v>
      </c>
      <c r="D5" t="s">
        <v>49</v>
      </c>
      <c r="E5" t="s">
        <v>56</v>
      </c>
    </row>
    <row r="6" spans="2:5" x14ac:dyDescent="0.25">
      <c r="C6" t="s">
        <v>6</v>
      </c>
      <c r="D6" t="s">
        <v>22</v>
      </c>
      <c r="E6" t="s">
        <v>14</v>
      </c>
    </row>
    <row r="7" spans="2:5" x14ac:dyDescent="0.25">
      <c r="C7" t="s">
        <v>7</v>
      </c>
      <c r="D7" t="s">
        <v>23</v>
      </c>
    </row>
    <row r="8" spans="2:5" x14ac:dyDescent="0.25">
      <c r="D8" t="s">
        <v>24</v>
      </c>
    </row>
    <row r="9" spans="2:5" x14ac:dyDescent="0.25">
      <c r="D9" t="s">
        <v>25</v>
      </c>
    </row>
    <row r="11" spans="2:5" x14ac:dyDescent="0.25">
      <c r="B11" s="3">
        <v>2</v>
      </c>
      <c r="C11" t="s">
        <v>8</v>
      </c>
      <c r="D11" t="s">
        <v>43</v>
      </c>
      <c r="E11" t="s">
        <v>71</v>
      </c>
    </row>
    <row r="12" spans="2:5" x14ac:dyDescent="0.25">
      <c r="C12" t="s">
        <v>5</v>
      </c>
      <c r="D12" t="s">
        <v>29</v>
      </c>
      <c r="E12" t="s">
        <v>6</v>
      </c>
    </row>
    <row r="13" spans="2:5" x14ac:dyDescent="0.25">
      <c r="C13" t="s">
        <v>6</v>
      </c>
      <c r="D13" t="s">
        <v>69</v>
      </c>
      <c r="E13" t="s">
        <v>64</v>
      </c>
    </row>
    <row r="14" spans="2:5" x14ac:dyDescent="0.25">
      <c r="C14" t="s">
        <v>12</v>
      </c>
      <c r="D14" t="s">
        <v>24</v>
      </c>
    </row>
    <row r="15" spans="2:5" x14ac:dyDescent="0.25">
      <c r="D15" t="s">
        <v>27</v>
      </c>
    </row>
    <row r="17" spans="2:5" x14ac:dyDescent="0.25">
      <c r="B17" s="3">
        <v>3</v>
      </c>
      <c r="C17" t="s">
        <v>10</v>
      </c>
      <c r="D17" t="s">
        <v>46</v>
      </c>
      <c r="E17" t="s">
        <v>62</v>
      </c>
    </row>
    <row r="18" spans="2:5" x14ac:dyDescent="0.25">
      <c r="C18" t="s">
        <v>11</v>
      </c>
      <c r="D18" t="s">
        <v>33</v>
      </c>
      <c r="E18" t="s">
        <v>63</v>
      </c>
    </row>
    <row r="19" spans="2:5" x14ac:dyDescent="0.25">
      <c r="C19" t="s">
        <v>6</v>
      </c>
      <c r="D19" t="s">
        <v>30</v>
      </c>
      <c r="E19" t="s">
        <v>14</v>
      </c>
    </row>
    <row r="20" spans="2:5" x14ac:dyDescent="0.25">
      <c r="C20" t="s">
        <v>7</v>
      </c>
      <c r="D20" t="s">
        <v>31</v>
      </c>
      <c r="E20" t="s">
        <v>64</v>
      </c>
    </row>
    <row r="21" spans="2:5" x14ac:dyDescent="0.25">
      <c r="D21" t="s">
        <v>24</v>
      </c>
    </row>
    <row r="22" spans="2:5" x14ac:dyDescent="0.25">
      <c r="D22" t="s">
        <v>25</v>
      </c>
    </row>
    <row r="24" spans="2:5" x14ac:dyDescent="0.25">
      <c r="B24" s="3">
        <v>4</v>
      </c>
      <c r="C24" t="s">
        <v>13</v>
      </c>
      <c r="D24" t="s">
        <v>28</v>
      </c>
      <c r="E24" t="s">
        <v>59</v>
      </c>
    </row>
    <row r="25" spans="2:5" x14ac:dyDescent="0.25">
      <c r="C25" t="s">
        <v>5</v>
      </c>
      <c r="D25" t="s">
        <v>70</v>
      </c>
      <c r="E25" t="s">
        <v>6</v>
      </c>
    </row>
    <row r="26" spans="2:5" x14ac:dyDescent="0.25">
      <c r="C26" t="s">
        <v>6</v>
      </c>
      <c r="D26" t="s">
        <v>34</v>
      </c>
      <c r="E26" t="s">
        <v>64</v>
      </c>
    </row>
    <row r="27" spans="2:5" x14ac:dyDescent="0.25">
      <c r="C27" t="s">
        <v>12</v>
      </c>
      <c r="D27" t="s">
        <v>35</v>
      </c>
    </row>
    <row r="28" spans="2:5" x14ac:dyDescent="0.25">
      <c r="D28" t="s">
        <v>24</v>
      </c>
    </row>
    <row r="29" spans="2:5" x14ac:dyDescent="0.25">
      <c r="D29" t="s">
        <v>27</v>
      </c>
    </row>
    <row r="31" spans="2:5" x14ac:dyDescent="0.25">
      <c r="B31" s="3">
        <v>5</v>
      </c>
      <c r="C31" t="s">
        <v>15</v>
      </c>
      <c r="D31" t="s">
        <v>20</v>
      </c>
      <c r="E31" t="s">
        <v>58</v>
      </c>
    </row>
    <row r="32" spans="2:5" x14ac:dyDescent="0.25">
      <c r="C32" t="s">
        <v>11</v>
      </c>
      <c r="D32" t="s">
        <v>37</v>
      </c>
      <c r="E32" t="s">
        <v>6</v>
      </c>
    </row>
    <row r="33" spans="2:5" x14ac:dyDescent="0.25">
      <c r="C33" t="s">
        <v>6</v>
      </c>
      <c r="D33" t="s">
        <v>38</v>
      </c>
      <c r="E33" t="s">
        <v>14</v>
      </c>
    </row>
    <row r="34" spans="2:5" x14ac:dyDescent="0.25">
      <c r="C34" t="s">
        <v>7</v>
      </c>
      <c r="D34" t="s">
        <v>24</v>
      </c>
      <c r="E34" t="s">
        <v>64</v>
      </c>
    </row>
    <row r="35" spans="2:5" x14ac:dyDescent="0.25">
      <c r="D35" t="s">
        <v>25</v>
      </c>
    </row>
    <row r="37" spans="2:5" x14ac:dyDescent="0.25">
      <c r="B37" s="3">
        <v>6</v>
      </c>
      <c r="C37" t="s">
        <v>16</v>
      </c>
      <c r="D37" t="s">
        <v>68</v>
      </c>
      <c r="E37" t="s">
        <v>71</v>
      </c>
    </row>
    <row r="38" spans="2:5" x14ac:dyDescent="0.25">
      <c r="C38" t="s">
        <v>5</v>
      </c>
      <c r="D38" t="s">
        <v>40</v>
      </c>
      <c r="E38" t="s">
        <v>6</v>
      </c>
    </row>
    <row r="39" spans="2:5" x14ac:dyDescent="0.25">
      <c r="C39" t="s">
        <v>6</v>
      </c>
      <c r="D39" t="s">
        <v>41</v>
      </c>
      <c r="E39" t="s">
        <v>64</v>
      </c>
    </row>
    <row r="40" spans="2:5" x14ac:dyDescent="0.25">
      <c r="C40" t="s">
        <v>12</v>
      </c>
      <c r="D40" t="s">
        <v>42</v>
      </c>
    </row>
    <row r="41" spans="2:5" x14ac:dyDescent="0.25">
      <c r="D41" t="s">
        <v>24</v>
      </c>
    </row>
    <row r="42" spans="2:5" x14ac:dyDescent="0.25">
      <c r="D42" t="s">
        <v>27</v>
      </c>
    </row>
    <row r="44" spans="2:5" x14ac:dyDescent="0.25">
      <c r="B44" s="3">
        <v>7</v>
      </c>
      <c r="C44" t="s">
        <v>17</v>
      </c>
      <c r="D44" t="s">
        <v>32</v>
      </c>
      <c r="E44" t="s">
        <v>59</v>
      </c>
    </row>
    <row r="45" spans="2:5" x14ac:dyDescent="0.25">
      <c r="C45" t="s">
        <v>11</v>
      </c>
      <c r="D45" t="s">
        <v>49</v>
      </c>
      <c r="E45" t="s">
        <v>6</v>
      </c>
    </row>
    <row r="46" spans="2:5" x14ac:dyDescent="0.25">
      <c r="C46" t="s">
        <v>6</v>
      </c>
      <c r="D46" t="s">
        <v>44</v>
      </c>
      <c r="E46" t="s">
        <v>14</v>
      </c>
    </row>
    <row r="47" spans="2:5" x14ac:dyDescent="0.25">
      <c r="C47" t="s">
        <v>7</v>
      </c>
      <c r="D47" t="s">
        <v>45</v>
      </c>
    </row>
    <row r="48" spans="2:5" x14ac:dyDescent="0.25">
      <c r="D48" t="s">
        <v>24</v>
      </c>
    </row>
    <row r="49" spans="2:5" x14ac:dyDescent="0.25">
      <c r="D49" t="s">
        <v>25</v>
      </c>
    </row>
    <row r="51" spans="2:5" x14ac:dyDescent="0.25">
      <c r="B51" s="3">
        <v>8</v>
      </c>
      <c r="C51" t="s">
        <v>18</v>
      </c>
      <c r="D51" t="s">
        <v>52</v>
      </c>
      <c r="E51" t="s">
        <v>65</v>
      </c>
    </row>
    <row r="52" spans="2:5" x14ac:dyDescent="0.25">
      <c r="C52" t="s">
        <v>9</v>
      </c>
      <c r="D52" t="s">
        <v>47</v>
      </c>
      <c r="E52" t="s">
        <v>66</v>
      </c>
    </row>
    <row r="53" spans="2:5" x14ac:dyDescent="0.25">
      <c r="C53" t="s">
        <v>6</v>
      </c>
      <c r="D53" t="s">
        <v>48</v>
      </c>
      <c r="E53" t="s">
        <v>64</v>
      </c>
    </row>
    <row r="54" spans="2:5" x14ac:dyDescent="0.25">
      <c r="C54" t="s">
        <v>12</v>
      </c>
      <c r="D54" t="s">
        <v>24</v>
      </c>
    </row>
    <row r="55" spans="2:5" x14ac:dyDescent="0.25">
      <c r="D55" t="s">
        <v>27</v>
      </c>
    </row>
    <row r="57" spans="2:5" x14ac:dyDescent="0.25">
      <c r="B57" s="3">
        <v>9</v>
      </c>
      <c r="C57" t="s">
        <v>19</v>
      </c>
      <c r="D57" t="s">
        <v>39</v>
      </c>
      <c r="E57" t="s">
        <v>60</v>
      </c>
    </row>
    <row r="58" spans="2:5" x14ac:dyDescent="0.25">
      <c r="C58" t="s">
        <v>5</v>
      </c>
      <c r="D58" t="s">
        <v>21</v>
      </c>
      <c r="E58" t="s">
        <v>61</v>
      </c>
    </row>
    <row r="59" spans="2:5" x14ac:dyDescent="0.25">
      <c r="C59" t="s">
        <v>6</v>
      </c>
      <c r="D59" t="s">
        <v>50</v>
      </c>
      <c r="E59" t="s">
        <v>64</v>
      </c>
    </row>
    <row r="60" spans="2:5" x14ac:dyDescent="0.25">
      <c r="C60" t="s">
        <v>7</v>
      </c>
      <c r="D60" t="s">
        <v>51</v>
      </c>
    </row>
    <row r="61" spans="2:5" x14ac:dyDescent="0.25">
      <c r="D61" t="s">
        <v>24</v>
      </c>
    </row>
    <row r="62" spans="2:5" x14ac:dyDescent="0.25">
      <c r="D62" t="s">
        <v>25</v>
      </c>
    </row>
    <row r="64" spans="2:5" x14ac:dyDescent="0.25">
      <c r="B64" s="3">
        <v>10</v>
      </c>
      <c r="C64" t="s">
        <v>4</v>
      </c>
      <c r="D64" t="s">
        <v>36</v>
      </c>
      <c r="E64" t="s">
        <v>57</v>
      </c>
    </row>
    <row r="65" spans="3:5" x14ac:dyDescent="0.25">
      <c r="C65" t="s">
        <v>11</v>
      </c>
      <c r="D65" t="s">
        <v>53</v>
      </c>
      <c r="E65" t="s">
        <v>6</v>
      </c>
    </row>
    <row r="66" spans="3:5" x14ac:dyDescent="0.25">
      <c r="C66" t="s">
        <v>6</v>
      </c>
      <c r="D66" t="s">
        <v>54</v>
      </c>
      <c r="E66" t="s">
        <v>14</v>
      </c>
    </row>
    <row r="67" spans="3:5" x14ac:dyDescent="0.25">
      <c r="C67" t="s">
        <v>12</v>
      </c>
      <c r="D67" t="s">
        <v>55</v>
      </c>
      <c r="E67" t="s">
        <v>64</v>
      </c>
    </row>
    <row r="68" spans="3:5" x14ac:dyDescent="0.25">
      <c r="D68" t="s">
        <v>24</v>
      </c>
    </row>
    <row r="69" spans="3:5" x14ac:dyDescent="0.25">
      <c r="D69" t="s">
        <v>27</v>
      </c>
    </row>
  </sheetData>
  <autoFilter ref="B3:E69"/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13" workbookViewId="0">
      <selection activeCell="L18" sqref="L18"/>
    </sheetView>
  </sheetViews>
  <sheetFormatPr defaultRowHeight="15" x14ac:dyDescent="0.25"/>
  <cols>
    <col min="1" max="1" width="6.42578125" customWidth="1"/>
    <col min="2" max="2" width="43.28515625" customWidth="1"/>
  </cols>
  <sheetData>
    <row r="1" spans="1:5" ht="45" x14ac:dyDescent="0.25">
      <c r="A1" s="23" t="s">
        <v>92</v>
      </c>
      <c r="B1" s="23" t="s">
        <v>93</v>
      </c>
      <c r="C1" s="23" t="s">
        <v>124</v>
      </c>
      <c r="D1" s="23" t="s">
        <v>201</v>
      </c>
      <c r="E1" s="24" t="s">
        <v>200</v>
      </c>
    </row>
    <row r="2" spans="1:5" ht="20.25" x14ac:dyDescent="0.3">
      <c r="A2" s="79" t="s">
        <v>103</v>
      </c>
      <c r="B2" s="80"/>
      <c r="C2" s="80"/>
      <c r="D2" s="80"/>
      <c r="E2" s="81"/>
    </row>
    <row r="3" spans="1:5" x14ac:dyDescent="0.25">
      <c r="A3" s="9"/>
      <c r="B3" s="9" t="s">
        <v>107</v>
      </c>
      <c r="C3" s="9"/>
      <c r="D3" s="9"/>
      <c r="E3" s="9"/>
    </row>
    <row r="4" spans="1:5" x14ac:dyDescent="0.25">
      <c r="A4" s="22">
        <v>223</v>
      </c>
      <c r="B4" s="22" t="s">
        <v>17</v>
      </c>
      <c r="C4" s="22"/>
      <c r="D4" s="22"/>
      <c r="E4" s="26">
        <f>E5+E6+E7+E8+E9+E10+E11+E12+E13+E14</f>
        <v>39.503250000000001</v>
      </c>
    </row>
    <row r="5" spans="1:5" x14ac:dyDescent="0.25">
      <c r="A5" s="8"/>
      <c r="B5" s="8" t="s">
        <v>150</v>
      </c>
      <c r="C5" s="8">
        <v>145</v>
      </c>
      <c r="D5" s="8">
        <v>0.191</v>
      </c>
      <c r="E5" s="25">
        <f>C5*D5</f>
        <v>27.695</v>
      </c>
    </row>
    <row r="6" spans="1:5" x14ac:dyDescent="0.25">
      <c r="A6" s="8"/>
      <c r="B6" s="8" t="s">
        <v>179</v>
      </c>
      <c r="C6" s="8">
        <v>10</v>
      </c>
      <c r="D6" s="8">
        <v>0.03</v>
      </c>
      <c r="E6" s="25">
        <f t="shared" ref="E6:E21" si="0">C6*D6</f>
        <v>0.3</v>
      </c>
    </row>
    <row r="7" spans="1:5" x14ac:dyDescent="0.25">
      <c r="A7" s="8"/>
      <c r="B7" s="8" t="s">
        <v>128</v>
      </c>
      <c r="C7" s="8">
        <v>40</v>
      </c>
      <c r="D7" s="8">
        <v>4.156E-2</v>
      </c>
      <c r="E7" s="25">
        <f t="shared" si="0"/>
        <v>1.6623999999999999</v>
      </c>
    </row>
    <row r="8" spans="1:5" x14ac:dyDescent="0.25">
      <c r="A8" s="8"/>
      <c r="B8" s="8" t="s">
        <v>152</v>
      </c>
      <c r="C8" s="16">
        <v>0.25</v>
      </c>
      <c r="D8" s="8">
        <v>5.3</v>
      </c>
      <c r="E8" s="25">
        <f t="shared" si="0"/>
        <v>1.325</v>
      </c>
    </row>
    <row r="9" spans="1:5" x14ac:dyDescent="0.25">
      <c r="A9" s="8"/>
      <c r="B9" s="8" t="s">
        <v>129</v>
      </c>
      <c r="C9" s="15">
        <v>6</v>
      </c>
      <c r="D9" s="8">
        <v>5.5E-2</v>
      </c>
      <c r="E9" s="25">
        <f t="shared" si="0"/>
        <v>0.33</v>
      </c>
    </row>
    <row r="10" spans="1:5" x14ac:dyDescent="0.25">
      <c r="A10" s="8"/>
      <c r="B10" s="8" t="s">
        <v>135</v>
      </c>
      <c r="C10" s="8">
        <v>3</v>
      </c>
      <c r="D10" s="8">
        <v>0.108</v>
      </c>
      <c r="E10" s="25">
        <f t="shared" si="0"/>
        <v>0.32400000000000001</v>
      </c>
    </row>
    <row r="11" spans="1:5" x14ac:dyDescent="0.25">
      <c r="A11" s="8"/>
      <c r="B11" s="8" t="s">
        <v>145</v>
      </c>
      <c r="C11" s="8">
        <v>3</v>
      </c>
      <c r="D11" s="8">
        <v>0.40894999999999998</v>
      </c>
      <c r="E11" s="25">
        <f t="shared" si="0"/>
        <v>1.22685</v>
      </c>
    </row>
    <row r="12" spans="1:5" x14ac:dyDescent="0.25">
      <c r="A12" s="8"/>
      <c r="B12" s="8" t="s">
        <v>198</v>
      </c>
      <c r="C12" s="8">
        <v>30</v>
      </c>
      <c r="D12" s="8">
        <v>0.15</v>
      </c>
      <c r="E12" s="25">
        <f t="shared" si="0"/>
        <v>4.5</v>
      </c>
    </row>
    <row r="13" spans="1:5" x14ac:dyDescent="0.25">
      <c r="A13" s="8"/>
      <c r="B13" s="8" t="s">
        <v>197</v>
      </c>
      <c r="C13" s="8">
        <v>10</v>
      </c>
      <c r="D13" s="8">
        <v>0.2</v>
      </c>
      <c r="E13" s="25">
        <f t="shared" si="0"/>
        <v>2</v>
      </c>
    </row>
    <row r="14" spans="1:5" x14ac:dyDescent="0.25">
      <c r="A14" s="8"/>
      <c r="B14" s="8" t="s">
        <v>144</v>
      </c>
      <c r="C14" s="8">
        <v>4</v>
      </c>
      <c r="D14" s="8">
        <v>3.5000000000000003E-2</v>
      </c>
      <c r="E14" s="25">
        <f t="shared" si="0"/>
        <v>0.14000000000000001</v>
      </c>
    </row>
    <row r="15" spans="1:5" x14ac:dyDescent="0.25">
      <c r="A15" s="22">
        <v>382</v>
      </c>
      <c r="B15" s="22" t="s">
        <v>11</v>
      </c>
      <c r="C15" s="22"/>
      <c r="D15" s="22"/>
      <c r="E15" s="26">
        <f>E16+E17+E18</f>
        <v>6.3528000000000002</v>
      </c>
    </row>
    <row r="16" spans="1:5" x14ac:dyDescent="0.25">
      <c r="A16" s="8"/>
      <c r="B16" s="8" t="s">
        <v>220</v>
      </c>
      <c r="C16" s="8">
        <v>130</v>
      </c>
      <c r="D16" s="8">
        <v>4.156E-2</v>
      </c>
      <c r="E16" s="25">
        <f t="shared" si="0"/>
        <v>5.4028</v>
      </c>
    </row>
    <row r="17" spans="1:5" x14ac:dyDescent="0.25">
      <c r="A17" s="8"/>
      <c r="B17" s="8" t="s">
        <v>180</v>
      </c>
      <c r="C17" s="8">
        <v>1.6</v>
      </c>
      <c r="D17" s="8">
        <v>0.25</v>
      </c>
      <c r="E17" s="25">
        <f t="shared" si="0"/>
        <v>0.4</v>
      </c>
    </row>
    <row r="18" spans="1:5" x14ac:dyDescent="0.25">
      <c r="A18" s="8"/>
      <c r="B18" s="8" t="s">
        <v>129</v>
      </c>
      <c r="C18" s="8">
        <v>10</v>
      </c>
      <c r="D18" s="8">
        <v>5.5E-2</v>
      </c>
      <c r="E18" s="25">
        <f t="shared" si="0"/>
        <v>0.55000000000000004</v>
      </c>
    </row>
    <row r="19" spans="1:5" x14ac:dyDescent="0.25">
      <c r="A19" s="22"/>
      <c r="B19" s="22" t="s">
        <v>110</v>
      </c>
      <c r="C19" s="22">
        <v>48</v>
      </c>
      <c r="D19" s="22">
        <v>8.7230000000000002E-2</v>
      </c>
      <c r="E19" s="26">
        <f t="shared" si="0"/>
        <v>4.1870399999999997</v>
      </c>
    </row>
    <row r="20" spans="1:5" x14ac:dyDescent="0.25">
      <c r="A20" s="22">
        <v>15</v>
      </c>
      <c r="B20" s="22" t="s">
        <v>122</v>
      </c>
      <c r="C20" s="22">
        <v>16</v>
      </c>
      <c r="D20" s="22">
        <v>0.55000000000000004</v>
      </c>
      <c r="E20" s="26">
        <f t="shared" si="0"/>
        <v>8.8000000000000007</v>
      </c>
    </row>
    <row r="21" spans="1:5" x14ac:dyDescent="0.25">
      <c r="A21" s="22">
        <v>389</v>
      </c>
      <c r="B21" s="22" t="s">
        <v>89</v>
      </c>
      <c r="C21" s="22">
        <v>200</v>
      </c>
      <c r="D21" s="22">
        <v>0.06</v>
      </c>
      <c r="E21" s="26">
        <f t="shared" si="0"/>
        <v>12</v>
      </c>
    </row>
    <row r="22" spans="1:5" x14ac:dyDescent="0.25">
      <c r="A22" s="42">
        <v>338</v>
      </c>
      <c r="B22" s="43" t="s">
        <v>207</v>
      </c>
      <c r="C22" s="43">
        <v>200</v>
      </c>
      <c r="D22" s="43">
        <v>0.08</v>
      </c>
      <c r="E22" s="43">
        <v>16</v>
      </c>
    </row>
    <row r="23" spans="1:5" x14ac:dyDescent="0.25">
      <c r="A23" s="71" t="s">
        <v>111</v>
      </c>
      <c r="B23" s="72"/>
      <c r="C23" s="72"/>
      <c r="D23" s="73"/>
      <c r="E23" s="33">
        <f>E21+E20+E19+E15+E4+E22</f>
        <v>86.843090000000004</v>
      </c>
    </row>
    <row r="24" spans="1:5" x14ac:dyDescent="0.25">
      <c r="A24" s="9"/>
      <c r="B24" s="9" t="s">
        <v>108</v>
      </c>
      <c r="C24" s="9"/>
      <c r="D24" s="9"/>
      <c r="E24" s="9"/>
    </row>
    <row r="25" spans="1:5" x14ac:dyDescent="0.25">
      <c r="A25" s="22">
        <v>66</v>
      </c>
      <c r="B25" s="22" t="s">
        <v>32</v>
      </c>
      <c r="C25" s="22"/>
      <c r="D25" s="22"/>
      <c r="E25" s="26">
        <f>E26+E27+E28+E29</f>
        <v>5.9210000000000003</v>
      </c>
    </row>
    <row r="26" spans="1:5" x14ac:dyDescent="0.25">
      <c r="A26" s="8"/>
      <c r="B26" s="8" t="s">
        <v>139</v>
      </c>
      <c r="C26" s="8">
        <v>100</v>
      </c>
      <c r="D26" s="8">
        <v>2.4660000000000001E-2</v>
      </c>
      <c r="E26" s="25">
        <f>D26*C26</f>
        <v>2.4660000000000002</v>
      </c>
    </row>
    <row r="27" spans="1:5" x14ac:dyDescent="0.25">
      <c r="A27" s="8"/>
      <c r="B27" s="8" t="s">
        <v>181</v>
      </c>
      <c r="C27" s="8">
        <v>11</v>
      </c>
      <c r="D27" s="8">
        <v>0.25</v>
      </c>
      <c r="E27" s="25">
        <f t="shared" ref="E27:E29" si="1">D27*C27</f>
        <v>2.75</v>
      </c>
    </row>
    <row r="28" spans="1:5" x14ac:dyDescent="0.25">
      <c r="A28" s="8"/>
      <c r="B28" s="8" t="s">
        <v>129</v>
      </c>
      <c r="C28" s="8">
        <v>3</v>
      </c>
      <c r="D28" s="8">
        <v>5.5E-2</v>
      </c>
      <c r="E28" s="25">
        <f t="shared" si="1"/>
        <v>0.16500000000000001</v>
      </c>
    </row>
    <row r="29" spans="1:5" x14ac:dyDescent="0.25">
      <c r="A29" s="8"/>
      <c r="B29" s="8" t="s">
        <v>135</v>
      </c>
      <c r="C29" s="8">
        <v>5</v>
      </c>
      <c r="D29" s="8">
        <v>0.108</v>
      </c>
      <c r="E29" s="25">
        <f t="shared" si="1"/>
        <v>0.54</v>
      </c>
    </row>
    <row r="30" spans="1:5" x14ac:dyDescent="0.25">
      <c r="A30" s="22">
        <v>106</v>
      </c>
      <c r="B30" s="22" t="s">
        <v>49</v>
      </c>
      <c r="C30" s="22"/>
      <c r="D30" s="22"/>
      <c r="E30" s="26">
        <f>E31+E32+E33+E34+E35+E36+E37+E38</f>
        <v>13.430300000000001</v>
      </c>
    </row>
    <row r="31" spans="1:5" x14ac:dyDescent="0.25">
      <c r="A31" s="8"/>
      <c r="B31" s="8" t="s">
        <v>182</v>
      </c>
      <c r="C31" s="8">
        <v>62</v>
      </c>
      <c r="D31" s="8">
        <v>0.15</v>
      </c>
      <c r="E31" s="25">
        <f>C31*D31</f>
        <v>9.2999999999999989</v>
      </c>
    </row>
    <row r="32" spans="1:5" x14ac:dyDescent="0.25">
      <c r="A32" s="8"/>
      <c r="B32" s="8" t="s">
        <v>156</v>
      </c>
      <c r="C32" s="16">
        <v>0.2</v>
      </c>
      <c r="D32" s="8">
        <v>5.3</v>
      </c>
      <c r="E32" s="25">
        <f t="shared" ref="E32:E38" si="2">C32*D32</f>
        <v>1.06</v>
      </c>
    </row>
    <row r="33" spans="1:5" x14ac:dyDescent="0.25">
      <c r="A33" s="8"/>
      <c r="B33" s="8" t="s">
        <v>134</v>
      </c>
      <c r="C33" s="8">
        <v>10</v>
      </c>
      <c r="D33" s="8">
        <v>3.2289999999999999E-2</v>
      </c>
      <c r="E33" s="25">
        <f t="shared" si="2"/>
        <v>0.32289999999999996</v>
      </c>
    </row>
    <row r="34" spans="1:5" x14ac:dyDescent="0.25">
      <c r="A34" s="8"/>
      <c r="B34" s="8" t="s">
        <v>137</v>
      </c>
      <c r="C34" s="8">
        <v>50</v>
      </c>
      <c r="D34" s="8">
        <v>2.0719999999999999E-2</v>
      </c>
      <c r="E34" s="25">
        <f t="shared" si="2"/>
        <v>1.036</v>
      </c>
    </row>
    <row r="35" spans="1:5" x14ac:dyDescent="0.25">
      <c r="A35" s="8"/>
      <c r="B35" s="8" t="s">
        <v>139</v>
      </c>
      <c r="C35" s="8">
        <v>10</v>
      </c>
      <c r="D35" s="8">
        <v>2.4660000000000001E-2</v>
      </c>
      <c r="E35" s="25">
        <f t="shared" si="2"/>
        <v>0.24660000000000001</v>
      </c>
    </row>
    <row r="36" spans="1:5" x14ac:dyDescent="0.25">
      <c r="A36" s="8"/>
      <c r="B36" s="8" t="s">
        <v>134</v>
      </c>
      <c r="C36" s="8">
        <v>10</v>
      </c>
      <c r="D36" s="8">
        <v>3.2289999999999999E-2</v>
      </c>
      <c r="E36" s="25">
        <f t="shared" si="2"/>
        <v>0.32289999999999996</v>
      </c>
    </row>
    <row r="37" spans="1:5" x14ac:dyDescent="0.25">
      <c r="A37" s="8"/>
      <c r="B37" s="8" t="s">
        <v>145</v>
      </c>
      <c r="C37" s="8">
        <v>2</v>
      </c>
      <c r="D37" s="8">
        <v>0.40894999999999998</v>
      </c>
      <c r="E37" s="25">
        <f t="shared" si="2"/>
        <v>0.81789999999999996</v>
      </c>
    </row>
    <row r="38" spans="1:5" x14ac:dyDescent="0.25">
      <c r="A38" s="8"/>
      <c r="B38" s="8" t="s">
        <v>135</v>
      </c>
      <c r="C38" s="8">
        <v>3</v>
      </c>
      <c r="D38" s="8">
        <v>0.108</v>
      </c>
      <c r="E38" s="25">
        <f t="shared" si="2"/>
        <v>0.32400000000000001</v>
      </c>
    </row>
    <row r="39" spans="1:5" x14ac:dyDescent="0.25">
      <c r="A39" s="22">
        <v>304</v>
      </c>
      <c r="B39" s="22" t="s">
        <v>114</v>
      </c>
      <c r="C39" s="22"/>
      <c r="D39" s="22"/>
      <c r="E39" s="26">
        <f>E40+E41</f>
        <v>6.5565999999999995</v>
      </c>
    </row>
    <row r="40" spans="1:5" x14ac:dyDescent="0.25">
      <c r="A40" s="8"/>
      <c r="B40" s="8" t="s">
        <v>159</v>
      </c>
      <c r="C40" s="8">
        <v>45</v>
      </c>
      <c r="D40" s="8">
        <v>7.2999999999999995E-2</v>
      </c>
      <c r="E40" s="25">
        <f>D40*C40</f>
        <v>3.2849999999999997</v>
      </c>
    </row>
    <row r="41" spans="1:5" x14ac:dyDescent="0.25">
      <c r="A41" s="8"/>
      <c r="B41" s="8" t="s">
        <v>145</v>
      </c>
      <c r="C41" s="8">
        <v>8</v>
      </c>
      <c r="D41" s="8">
        <v>0.40894999999999998</v>
      </c>
      <c r="E41" s="25">
        <f>D41*C41</f>
        <v>3.2715999999999998</v>
      </c>
    </row>
    <row r="42" spans="1:5" x14ac:dyDescent="0.25">
      <c r="A42" s="22">
        <v>295</v>
      </c>
      <c r="B42" s="22" t="s">
        <v>119</v>
      </c>
      <c r="C42" s="22"/>
      <c r="D42" s="22"/>
      <c r="E42" s="26">
        <f>E43+E44+E45+E46+E47+E48+E49+E50</f>
        <v>32.456089999999996</v>
      </c>
    </row>
    <row r="43" spans="1:5" x14ac:dyDescent="0.25">
      <c r="A43" s="8"/>
      <c r="B43" s="8" t="s">
        <v>183</v>
      </c>
      <c r="C43" s="8">
        <v>114</v>
      </c>
      <c r="D43" s="8">
        <v>0.15720999999999999</v>
      </c>
      <c r="E43" s="25">
        <f>C43*D43</f>
        <v>17.921939999999999</v>
      </c>
    </row>
    <row r="44" spans="1:5" x14ac:dyDescent="0.25">
      <c r="A44" s="8"/>
      <c r="B44" s="8" t="s">
        <v>110</v>
      </c>
      <c r="C44" s="8">
        <v>10</v>
      </c>
      <c r="D44" s="8">
        <v>8.7230000000000002E-2</v>
      </c>
      <c r="E44" s="25">
        <f t="shared" ref="E44:E52" si="3">C44*D44</f>
        <v>0.87230000000000008</v>
      </c>
    </row>
    <row r="45" spans="1:5" x14ac:dyDescent="0.25">
      <c r="A45" s="8"/>
      <c r="B45" s="8" t="s">
        <v>128</v>
      </c>
      <c r="C45" s="8">
        <v>20</v>
      </c>
      <c r="D45" s="8">
        <v>0.41560000000000002</v>
      </c>
      <c r="E45" s="25">
        <f t="shared" si="3"/>
        <v>8.3120000000000012</v>
      </c>
    </row>
    <row r="46" spans="1:5" x14ac:dyDescent="0.25">
      <c r="A46" s="8"/>
      <c r="B46" s="8" t="s">
        <v>152</v>
      </c>
      <c r="C46" s="16">
        <v>0.1</v>
      </c>
      <c r="D46" s="8">
        <v>5.3</v>
      </c>
      <c r="E46" s="25">
        <f t="shared" si="3"/>
        <v>0.53</v>
      </c>
    </row>
    <row r="47" spans="1:5" x14ac:dyDescent="0.25">
      <c r="A47" s="8"/>
      <c r="B47" s="8" t="s">
        <v>134</v>
      </c>
      <c r="C47" s="8">
        <v>10</v>
      </c>
      <c r="D47" s="8">
        <v>0.32290000000000002</v>
      </c>
      <c r="E47" s="25">
        <f t="shared" si="3"/>
        <v>3.2290000000000001</v>
      </c>
    </row>
    <row r="48" spans="1:5" x14ac:dyDescent="0.25">
      <c r="A48" s="8"/>
      <c r="B48" s="8" t="s">
        <v>178</v>
      </c>
      <c r="C48" s="8">
        <v>2</v>
      </c>
      <c r="D48" s="8">
        <v>0.02</v>
      </c>
      <c r="E48" s="25">
        <f t="shared" si="3"/>
        <v>0.04</v>
      </c>
    </row>
    <row r="49" spans="1:5" x14ac:dyDescent="0.25">
      <c r="A49" s="8"/>
      <c r="B49" s="8" t="s">
        <v>145</v>
      </c>
      <c r="C49" s="8">
        <v>3</v>
      </c>
      <c r="D49" s="8">
        <v>0.40894999999999998</v>
      </c>
      <c r="E49" s="25">
        <f t="shared" ref="E49:E50" si="4">C49*D49</f>
        <v>1.22685</v>
      </c>
    </row>
    <row r="50" spans="1:5" x14ac:dyDescent="0.25">
      <c r="A50" s="8"/>
      <c r="B50" s="8" t="s">
        <v>135</v>
      </c>
      <c r="C50" s="8">
        <v>3</v>
      </c>
      <c r="D50" s="8">
        <v>0.108</v>
      </c>
      <c r="E50" s="25">
        <f t="shared" si="4"/>
        <v>0.32400000000000001</v>
      </c>
    </row>
    <row r="51" spans="1:5" x14ac:dyDescent="0.25">
      <c r="A51" s="22"/>
      <c r="B51" s="22" t="s">
        <v>110</v>
      </c>
      <c r="C51" s="22">
        <v>49</v>
      </c>
      <c r="D51" s="22">
        <v>8.7230000000000002E-2</v>
      </c>
      <c r="E51" s="26">
        <f t="shared" si="3"/>
        <v>4.2742700000000005</v>
      </c>
    </row>
    <row r="52" spans="1:5" x14ac:dyDescent="0.25">
      <c r="A52" s="22"/>
      <c r="B52" s="22" t="s">
        <v>116</v>
      </c>
      <c r="C52" s="22">
        <v>50</v>
      </c>
      <c r="D52" s="22">
        <v>5.8749999999999997E-2</v>
      </c>
      <c r="E52" s="26">
        <f t="shared" si="3"/>
        <v>2.9375</v>
      </c>
    </row>
    <row r="53" spans="1:5" x14ac:dyDescent="0.25">
      <c r="A53" s="22">
        <v>349</v>
      </c>
      <c r="B53" s="22" t="s">
        <v>91</v>
      </c>
      <c r="C53" s="22"/>
      <c r="D53" s="22"/>
      <c r="E53" s="26">
        <f>E54+E55</f>
        <v>5.3</v>
      </c>
    </row>
    <row r="54" spans="1:5" x14ac:dyDescent="0.25">
      <c r="A54" s="8"/>
      <c r="B54" s="8" t="s">
        <v>184</v>
      </c>
      <c r="C54" s="8">
        <v>19</v>
      </c>
      <c r="D54" s="8">
        <v>0.25</v>
      </c>
      <c r="E54" s="25">
        <f>C54*D54</f>
        <v>4.75</v>
      </c>
    </row>
    <row r="55" spans="1:5" x14ac:dyDescent="0.25">
      <c r="A55" s="8"/>
      <c r="B55" s="8" t="s">
        <v>129</v>
      </c>
      <c r="C55" s="8">
        <v>10</v>
      </c>
      <c r="D55" s="8">
        <v>5.5E-2</v>
      </c>
      <c r="E55" s="25">
        <f>C55*D55</f>
        <v>0.55000000000000004</v>
      </c>
    </row>
    <row r="56" spans="1:5" x14ac:dyDescent="0.25">
      <c r="A56" s="71" t="s">
        <v>112</v>
      </c>
      <c r="B56" s="72"/>
      <c r="C56" s="72"/>
      <c r="D56" s="73"/>
      <c r="E56" s="33">
        <f>E25+E30+E39+E42+E51+E52+E53</f>
        <v>70.87576</v>
      </c>
    </row>
    <row r="57" spans="1:5" x14ac:dyDescent="0.25">
      <c r="A57" s="74" t="s">
        <v>202</v>
      </c>
      <c r="B57" s="74"/>
      <c r="C57" s="74"/>
      <c r="D57" s="74"/>
      <c r="E57" s="33">
        <f>E56+E23</f>
        <v>157.71885</v>
      </c>
    </row>
  </sheetData>
  <mergeCells count="4">
    <mergeCell ref="A56:D56"/>
    <mergeCell ref="A23:D23"/>
    <mergeCell ref="A57:D57"/>
    <mergeCell ref="A2:E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13" workbookViewId="0">
      <selection activeCell="C12" sqref="C12"/>
    </sheetView>
  </sheetViews>
  <sheetFormatPr defaultRowHeight="15" x14ac:dyDescent="0.25"/>
  <cols>
    <col min="1" max="1" width="6.42578125" customWidth="1"/>
    <col min="2" max="2" width="43.28515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104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174</v>
      </c>
      <c r="B4" s="22" t="s">
        <v>74</v>
      </c>
      <c r="C4" s="22"/>
      <c r="D4" s="22"/>
      <c r="E4" s="22">
        <f>E5+E6+E7+E8</f>
        <v>9.3037500000000009</v>
      </c>
    </row>
    <row r="5" spans="1:6" x14ac:dyDescent="0.25">
      <c r="A5" s="8"/>
      <c r="B5" s="8" t="s">
        <v>185</v>
      </c>
      <c r="C5" s="8">
        <v>25</v>
      </c>
      <c r="D5" s="8">
        <v>0.03</v>
      </c>
      <c r="E5" s="8">
        <f>C5*D5</f>
        <v>0.75</v>
      </c>
    </row>
    <row r="6" spans="1:6" x14ac:dyDescent="0.25">
      <c r="A6" s="8"/>
      <c r="B6" s="8" t="s">
        <v>128</v>
      </c>
      <c r="C6" s="8">
        <v>150</v>
      </c>
      <c r="D6" s="31">
        <v>4.156E-2</v>
      </c>
      <c r="E6" s="8">
        <f t="shared" ref="E6:E17" si="0">C6*D6</f>
        <v>6.234</v>
      </c>
    </row>
    <row r="7" spans="1:6" x14ac:dyDescent="0.25">
      <c r="A7" s="8"/>
      <c r="B7" s="8" t="s">
        <v>140</v>
      </c>
      <c r="C7" s="8">
        <v>5</v>
      </c>
      <c r="D7" s="31">
        <v>0.40894999999999998</v>
      </c>
      <c r="E7" s="8">
        <f t="shared" si="0"/>
        <v>2.0447500000000001</v>
      </c>
    </row>
    <row r="8" spans="1:6" x14ac:dyDescent="0.25">
      <c r="A8" s="8"/>
      <c r="B8" s="8" t="s">
        <v>129</v>
      </c>
      <c r="C8" s="8">
        <v>5</v>
      </c>
      <c r="D8" s="8">
        <v>5.5E-2</v>
      </c>
      <c r="E8" s="8">
        <f t="shared" si="0"/>
        <v>0.27500000000000002</v>
      </c>
    </row>
    <row r="9" spans="1:6" x14ac:dyDescent="0.25">
      <c r="A9" s="22">
        <v>378</v>
      </c>
      <c r="B9" s="22" t="s">
        <v>217</v>
      </c>
      <c r="C9" s="22"/>
      <c r="D9" s="22"/>
      <c r="E9" s="22">
        <f>E10+E11+E12</f>
        <v>8.7871400000000008</v>
      </c>
    </row>
    <row r="10" spans="1:6" x14ac:dyDescent="0.25">
      <c r="A10" s="8"/>
      <c r="B10" s="8" t="s">
        <v>208</v>
      </c>
      <c r="C10" s="8">
        <v>38</v>
      </c>
      <c r="D10" s="8">
        <v>0.21052999999999999</v>
      </c>
      <c r="E10" s="8">
        <f t="shared" si="0"/>
        <v>8.00014</v>
      </c>
    </row>
    <row r="11" spans="1:6" x14ac:dyDescent="0.25">
      <c r="A11" s="8"/>
      <c r="B11" s="8" t="s">
        <v>154</v>
      </c>
      <c r="C11" s="8">
        <v>1.6</v>
      </c>
      <c r="D11" s="8">
        <v>0.32</v>
      </c>
      <c r="E11" s="8">
        <f t="shared" si="0"/>
        <v>0.51200000000000001</v>
      </c>
    </row>
    <row r="12" spans="1:6" x14ac:dyDescent="0.25">
      <c r="A12" s="8"/>
      <c r="B12" s="8" t="s">
        <v>129</v>
      </c>
      <c r="C12" s="8">
        <v>5</v>
      </c>
      <c r="D12" s="8">
        <v>5.5E-2</v>
      </c>
      <c r="E12" s="8">
        <f t="shared" si="0"/>
        <v>0.27500000000000002</v>
      </c>
    </row>
    <row r="13" spans="1:6" x14ac:dyDescent="0.25">
      <c r="A13" s="22"/>
      <c r="B13" s="22" t="s">
        <v>110</v>
      </c>
      <c r="C13" s="22">
        <v>97.5</v>
      </c>
      <c r="D13" s="32">
        <v>8.7230000000000002E-2</v>
      </c>
      <c r="E13" s="22">
        <f t="shared" si="0"/>
        <v>8.5049250000000001</v>
      </c>
    </row>
    <row r="14" spans="1:6" x14ac:dyDescent="0.25">
      <c r="A14" s="22">
        <v>14</v>
      </c>
      <c r="B14" s="22" t="s">
        <v>121</v>
      </c>
      <c r="C14" s="22">
        <v>5</v>
      </c>
      <c r="D14" s="32">
        <v>0.40894999999999998</v>
      </c>
      <c r="E14" s="22">
        <f t="shared" si="0"/>
        <v>2.0447500000000001</v>
      </c>
    </row>
    <row r="15" spans="1:6" x14ac:dyDescent="0.25">
      <c r="A15" s="22">
        <v>386</v>
      </c>
      <c r="B15" s="22" t="s">
        <v>65</v>
      </c>
      <c r="C15" s="22">
        <v>200</v>
      </c>
      <c r="D15" s="22">
        <v>5.4649999999999997E-2</v>
      </c>
      <c r="E15" s="22">
        <f t="shared" si="0"/>
        <v>10.93</v>
      </c>
    </row>
    <row r="16" spans="1:6" x14ac:dyDescent="0.25">
      <c r="A16" s="22"/>
      <c r="B16" s="22" t="s">
        <v>66</v>
      </c>
      <c r="C16" s="22">
        <v>35</v>
      </c>
      <c r="D16" s="22">
        <v>0.25</v>
      </c>
      <c r="E16" s="22">
        <f t="shared" si="0"/>
        <v>8.75</v>
      </c>
    </row>
    <row r="17" spans="1:5" x14ac:dyDescent="0.25">
      <c r="A17" s="22"/>
      <c r="B17" s="22" t="s">
        <v>89</v>
      </c>
      <c r="C17" s="22">
        <v>200</v>
      </c>
      <c r="D17" s="22">
        <v>0.06</v>
      </c>
      <c r="E17" s="22">
        <f t="shared" si="0"/>
        <v>12</v>
      </c>
    </row>
    <row r="18" spans="1:5" x14ac:dyDescent="0.25">
      <c r="A18" s="71" t="s">
        <v>111</v>
      </c>
      <c r="B18" s="72"/>
      <c r="C18" s="72"/>
      <c r="D18" s="73"/>
      <c r="E18" s="29">
        <f>E4+E9+E13+E14+E15+E16+E17</f>
        <v>60.320565000000002</v>
      </c>
    </row>
    <row r="19" spans="1:5" x14ac:dyDescent="0.25">
      <c r="A19" s="9"/>
      <c r="B19" s="9" t="s">
        <v>108</v>
      </c>
      <c r="C19" s="9"/>
      <c r="D19" s="9"/>
      <c r="E19" s="9"/>
    </row>
    <row r="20" spans="1:5" x14ac:dyDescent="0.25">
      <c r="A20" s="22">
        <v>21</v>
      </c>
      <c r="B20" s="22" t="s">
        <v>52</v>
      </c>
      <c r="C20" s="22"/>
      <c r="D20" s="22"/>
      <c r="E20" s="22">
        <f>E21+E22+E23+E24</f>
        <v>14.383929999999999</v>
      </c>
    </row>
    <row r="21" spans="1:5" x14ac:dyDescent="0.25">
      <c r="A21" s="8"/>
      <c r="B21" s="8" t="s">
        <v>163</v>
      </c>
      <c r="C21" s="8">
        <v>101</v>
      </c>
      <c r="D21" s="8">
        <v>0.13</v>
      </c>
      <c r="E21" s="8">
        <f>C21*D21</f>
        <v>13.13</v>
      </c>
    </row>
    <row r="22" spans="1:5" x14ac:dyDescent="0.25">
      <c r="A22" s="8"/>
      <c r="B22" s="8" t="s">
        <v>134</v>
      </c>
      <c r="C22" s="8">
        <v>17</v>
      </c>
      <c r="D22" s="31">
        <v>3.2289999999999999E-2</v>
      </c>
      <c r="E22" s="8">
        <f t="shared" ref="E22:E44" si="1">C22*D22</f>
        <v>0.54893000000000003</v>
      </c>
    </row>
    <row r="23" spans="1:5" x14ac:dyDescent="0.25">
      <c r="A23" s="8"/>
      <c r="B23" s="8" t="s">
        <v>135</v>
      </c>
      <c r="C23" s="8">
        <v>5</v>
      </c>
      <c r="D23" s="8">
        <v>0.108</v>
      </c>
      <c r="E23" s="8">
        <f t="shared" si="1"/>
        <v>0.54</v>
      </c>
    </row>
    <row r="24" spans="1:5" x14ac:dyDescent="0.25">
      <c r="A24" s="8"/>
      <c r="B24" s="8" t="s">
        <v>129</v>
      </c>
      <c r="C24" s="8">
        <v>3</v>
      </c>
      <c r="D24" s="8">
        <v>5.5E-2</v>
      </c>
      <c r="E24" s="8">
        <f t="shared" si="1"/>
        <v>0.16500000000000001</v>
      </c>
    </row>
    <row r="25" spans="1:5" x14ac:dyDescent="0.25">
      <c r="A25" s="22">
        <v>98</v>
      </c>
      <c r="B25" s="22" t="s">
        <v>186</v>
      </c>
      <c r="C25" s="22"/>
      <c r="D25" s="22"/>
      <c r="E25" s="22">
        <f>E26+E27+E28+E29+E30+E31+E32+E33+E34</f>
        <v>9.537469999999999</v>
      </c>
    </row>
    <row r="26" spans="1:5" x14ac:dyDescent="0.25">
      <c r="A26" s="8"/>
      <c r="B26" s="8" t="s">
        <v>146</v>
      </c>
      <c r="C26" s="8">
        <v>10</v>
      </c>
      <c r="D26" s="31">
        <v>0.50414000000000003</v>
      </c>
      <c r="E26" s="8">
        <f t="shared" si="1"/>
        <v>5.0414000000000003</v>
      </c>
    </row>
    <row r="27" spans="1:5" x14ac:dyDescent="0.25">
      <c r="A27" s="8"/>
      <c r="B27" s="8" t="s">
        <v>145</v>
      </c>
      <c r="C27" s="8">
        <v>2</v>
      </c>
      <c r="D27" s="31">
        <v>0.40894999999999998</v>
      </c>
      <c r="E27" s="8">
        <f t="shared" si="1"/>
        <v>0.81789999999999996</v>
      </c>
    </row>
    <row r="28" spans="1:5" x14ac:dyDescent="0.25">
      <c r="A28" s="8"/>
      <c r="B28" s="8" t="s">
        <v>135</v>
      </c>
      <c r="C28" s="8">
        <v>1</v>
      </c>
      <c r="D28" s="8">
        <v>0.108</v>
      </c>
      <c r="E28" s="8">
        <f t="shared" si="1"/>
        <v>0.108</v>
      </c>
    </row>
    <row r="29" spans="1:5" x14ac:dyDescent="0.25">
      <c r="A29" s="8"/>
      <c r="B29" s="8" t="s">
        <v>160</v>
      </c>
      <c r="C29" s="8">
        <v>10</v>
      </c>
      <c r="D29" s="8">
        <v>4.8000000000000001E-2</v>
      </c>
      <c r="E29" s="8">
        <f t="shared" si="1"/>
        <v>0.48</v>
      </c>
    </row>
    <row r="30" spans="1:5" x14ac:dyDescent="0.25">
      <c r="A30" s="8"/>
      <c r="B30" s="8" t="s">
        <v>137</v>
      </c>
      <c r="C30" s="8">
        <v>40</v>
      </c>
      <c r="D30" s="31">
        <v>2.0719999999999999E-2</v>
      </c>
      <c r="E30" s="8">
        <f t="shared" si="1"/>
        <v>0.82879999999999998</v>
      </c>
    </row>
    <row r="31" spans="1:5" x14ac:dyDescent="0.25">
      <c r="A31" s="8"/>
      <c r="B31" s="8" t="s">
        <v>142</v>
      </c>
      <c r="C31" s="8">
        <v>40</v>
      </c>
      <c r="D31" s="8">
        <v>1.374E-2</v>
      </c>
      <c r="E31" s="8">
        <f t="shared" si="1"/>
        <v>0.54959999999999998</v>
      </c>
    </row>
    <row r="32" spans="1:5" x14ac:dyDescent="0.25">
      <c r="A32" s="8"/>
      <c r="B32" s="8" t="s">
        <v>134</v>
      </c>
      <c r="C32" s="8">
        <v>15</v>
      </c>
      <c r="D32" s="31">
        <v>3.2289999999999999E-2</v>
      </c>
      <c r="E32" s="8">
        <f t="shared" si="1"/>
        <v>0.48435</v>
      </c>
    </row>
    <row r="33" spans="1:5" x14ac:dyDescent="0.25">
      <c r="A33" s="8"/>
      <c r="B33" s="8" t="s">
        <v>139</v>
      </c>
      <c r="C33" s="8">
        <v>15</v>
      </c>
      <c r="D33" s="31">
        <v>2.4660000000000001E-2</v>
      </c>
      <c r="E33" s="8">
        <f t="shared" si="1"/>
        <v>0.36990000000000001</v>
      </c>
    </row>
    <row r="34" spans="1:5" x14ac:dyDescent="0.25">
      <c r="A34" s="8"/>
      <c r="B34" s="8" t="s">
        <v>147</v>
      </c>
      <c r="C34" s="8">
        <v>8</v>
      </c>
      <c r="D34" s="31">
        <v>0.10718999999999999</v>
      </c>
      <c r="E34" s="8">
        <f t="shared" si="1"/>
        <v>0.85751999999999995</v>
      </c>
    </row>
    <row r="35" spans="1:5" x14ac:dyDescent="0.25">
      <c r="A35" s="22">
        <v>259</v>
      </c>
      <c r="B35" s="22" t="s">
        <v>48</v>
      </c>
      <c r="C35" s="22"/>
      <c r="D35" s="22"/>
      <c r="E35" s="22">
        <f>E36+E37+E38+E39+E40+E41+E42+E43</f>
        <v>57.071650000000005</v>
      </c>
    </row>
    <row r="36" spans="1:5" x14ac:dyDescent="0.25">
      <c r="A36" s="8"/>
      <c r="B36" s="8" t="s">
        <v>146</v>
      </c>
      <c r="C36" s="8">
        <v>95</v>
      </c>
      <c r="D36" s="31">
        <v>0.50414000000000003</v>
      </c>
      <c r="E36" s="8">
        <f t="shared" si="1"/>
        <v>47.893300000000004</v>
      </c>
    </row>
    <row r="37" spans="1:5" x14ac:dyDescent="0.25">
      <c r="A37" s="8"/>
      <c r="B37" s="8" t="s">
        <v>137</v>
      </c>
      <c r="C37" s="8">
        <v>220</v>
      </c>
      <c r="D37" s="31">
        <v>2.0719999999999999E-2</v>
      </c>
      <c r="E37" s="8">
        <f t="shared" si="1"/>
        <v>4.5583999999999998</v>
      </c>
    </row>
    <row r="38" spans="1:5" x14ac:dyDescent="0.25">
      <c r="A38" s="8"/>
      <c r="B38" s="8" t="s">
        <v>134</v>
      </c>
      <c r="C38" s="8">
        <v>15</v>
      </c>
      <c r="D38" s="31">
        <v>3.2289999999999999E-2</v>
      </c>
      <c r="E38" s="8">
        <f t="shared" si="1"/>
        <v>0.48435</v>
      </c>
    </row>
    <row r="39" spans="1:5" x14ac:dyDescent="0.25">
      <c r="A39" s="8"/>
      <c r="B39" s="8" t="s">
        <v>139</v>
      </c>
      <c r="C39" s="8">
        <v>15</v>
      </c>
      <c r="D39" s="31">
        <v>2.4660000000000001E-2</v>
      </c>
      <c r="E39" s="8">
        <f t="shared" si="1"/>
        <v>0.36990000000000001</v>
      </c>
    </row>
    <row r="40" spans="1:5" x14ac:dyDescent="0.25">
      <c r="A40" s="8"/>
      <c r="B40" s="8" t="s">
        <v>130</v>
      </c>
      <c r="C40" s="8">
        <v>6</v>
      </c>
      <c r="D40" s="31">
        <v>0.40894999999999998</v>
      </c>
      <c r="E40" s="8">
        <f t="shared" si="1"/>
        <v>2.4537</v>
      </c>
    </row>
    <row r="41" spans="1:5" x14ac:dyDescent="0.25">
      <c r="A41" s="8"/>
      <c r="B41" s="8" t="s">
        <v>135</v>
      </c>
      <c r="C41" s="8">
        <v>4</v>
      </c>
      <c r="D41" s="8">
        <v>0.108</v>
      </c>
      <c r="E41" s="8">
        <f t="shared" si="1"/>
        <v>0.432</v>
      </c>
    </row>
    <row r="42" spans="1:5" x14ac:dyDescent="0.25">
      <c r="A42" s="8"/>
      <c r="B42" s="8" t="s">
        <v>143</v>
      </c>
      <c r="C42" s="8">
        <v>3</v>
      </c>
      <c r="D42" s="8">
        <v>0.28000000000000003</v>
      </c>
      <c r="E42" s="8">
        <f t="shared" si="1"/>
        <v>0.84000000000000008</v>
      </c>
    </row>
    <row r="43" spans="1:5" x14ac:dyDescent="0.25">
      <c r="A43" s="8"/>
      <c r="B43" s="8" t="s">
        <v>178</v>
      </c>
      <c r="C43" s="8">
        <v>2</v>
      </c>
      <c r="D43" s="8">
        <v>0.02</v>
      </c>
      <c r="E43" s="8">
        <f t="shared" si="1"/>
        <v>0.04</v>
      </c>
    </row>
    <row r="44" spans="1:5" x14ac:dyDescent="0.25">
      <c r="A44" s="22"/>
      <c r="B44" s="22" t="s">
        <v>116</v>
      </c>
      <c r="C44" s="22">
        <v>50</v>
      </c>
      <c r="D44" s="22">
        <v>5.8749999999999997E-2</v>
      </c>
      <c r="E44" s="22">
        <f t="shared" si="1"/>
        <v>2.9375</v>
      </c>
    </row>
    <row r="45" spans="1:5" x14ac:dyDescent="0.25">
      <c r="A45" s="22">
        <v>342</v>
      </c>
      <c r="B45" s="22" t="s">
        <v>90</v>
      </c>
      <c r="C45" s="22"/>
      <c r="D45" s="22"/>
      <c r="E45" s="22">
        <f>E46+E47</f>
        <v>2.5179999999999998</v>
      </c>
    </row>
    <row r="46" spans="1:5" x14ac:dyDescent="0.25">
      <c r="A46" s="8"/>
      <c r="B46" s="8" t="s">
        <v>210</v>
      </c>
      <c r="C46" s="8">
        <v>24</v>
      </c>
      <c r="D46" s="8">
        <v>8.2000000000000003E-2</v>
      </c>
      <c r="E46" s="11">
        <f t="shared" ref="E46:E47" si="2">C46*D46</f>
        <v>1.968</v>
      </c>
    </row>
    <row r="47" spans="1:5" x14ac:dyDescent="0.25">
      <c r="A47" s="8"/>
      <c r="B47" s="8" t="s">
        <v>129</v>
      </c>
      <c r="C47" s="8">
        <v>10</v>
      </c>
      <c r="D47" s="8">
        <v>5.5E-2</v>
      </c>
      <c r="E47" s="11">
        <f t="shared" si="2"/>
        <v>0.55000000000000004</v>
      </c>
    </row>
    <row r="48" spans="1:5" x14ac:dyDescent="0.25">
      <c r="A48" s="75" t="s">
        <v>112</v>
      </c>
      <c r="B48" s="76"/>
      <c r="C48" s="76"/>
      <c r="D48" s="77"/>
      <c r="E48" s="34">
        <f>E20+E25+E35+E44+E45</f>
        <v>86.448550000000012</v>
      </c>
    </row>
    <row r="49" spans="1:5" x14ac:dyDescent="0.25">
      <c r="A49" s="75" t="s">
        <v>202</v>
      </c>
      <c r="B49" s="76"/>
      <c r="C49" s="76"/>
      <c r="D49" s="78"/>
      <c r="E49" s="35">
        <f>E18+E48</f>
        <v>146.769115</v>
      </c>
    </row>
  </sheetData>
  <mergeCells count="4">
    <mergeCell ref="A2:E2"/>
    <mergeCell ref="A48:D48"/>
    <mergeCell ref="A49:D49"/>
    <mergeCell ref="A18:D1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25" workbookViewId="0">
      <selection activeCell="A37" sqref="A37:B37"/>
    </sheetView>
  </sheetViews>
  <sheetFormatPr defaultRowHeight="15" x14ac:dyDescent="0.25"/>
  <cols>
    <col min="1" max="1" width="6.42578125" customWidth="1"/>
    <col min="2" max="2" width="43.28515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105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/>
      <c r="B4" s="22" t="s">
        <v>218</v>
      </c>
      <c r="C4" s="22"/>
      <c r="D4" s="22"/>
      <c r="E4" s="22">
        <f>E5+E6+E7+E8</f>
        <v>9.2437500000000004</v>
      </c>
    </row>
    <row r="5" spans="1:6" x14ac:dyDescent="0.25">
      <c r="A5" s="8"/>
      <c r="B5" s="8" t="s">
        <v>153</v>
      </c>
      <c r="C5" s="8">
        <v>23</v>
      </c>
      <c r="D5" s="8">
        <v>0.03</v>
      </c>
      <c r="E5" s="8">
        <f>C5*D5</f>
        <v>0.69</v>
      </c>
    </row>
    <row r="6" spans="1:6" x14ac:dyDescent="0.25">
      <c r="A6" s="8"/>
      <c r="B6" s="8" t="s">
        <v>128</v>
      </c>
      <c r="C6" s="8">
        <v>150</v>
      </c>
      <c r="D6" s="31">
        <v>4.156E-2</v>
      </c>
      <c r="E6" s="8">
        <f t="shared" ref="E6:E27" si="0">C6*D6</f>
        <v>6.234</v>
      </c>
    </row>
    <row r="7" spans="1:6" x14ac:dyDescent="0.25">
      <c r="A7" s="8"/>
      <c r="B7" s="8" t="s">
        <v>129</v>
      </c>
      <c r="C7" s="8">
        <v>5</v>
      </c>
      <c r="D7" s="8">
        <v>5.5E-2</v>
      </c>
      <c r="E7" s="8">
        <f t="shared" si="0"/>
        <v>0.27500000000000002</v>
      </c>
    </row>
    <row r="8" spans="1:6" x14ac:dyDescent="0.25">
      <c r="A8" s="8"/>
      <c r="B8" s="8" t="s">
        <v>172</v>
      </c>
      <c r="C8" s="8">
        <v>5</v>
      </c>
      <c r="D8" s="31">
        <v>0.40894999999999998</v>
      </c>
      <c r="E8" s="8">
        <f t="shared" si="0"/>
        <v>2.0447500000000001</v>
      </c>
    </row>
    <row r="9" spans="1:6" x14ac:dyDescent="0.25">
      <c r="A9" s="22">
        <v>379</v>
      </c>
      <c r="B9" s="22" t="s">
        <v>214</v>
      </c>
      <c r="C9" s="22"/>
      <c r="D9" s="22"/>
      <c r="E9" s="22">
        <f>E10+E11+E12</f>
        <v>9.1151400000000002</v>
      </c>
    </row>
    <row r="10" spans="1:6" x14ac:dyDescent="0.25">
      <c r="A10" s="8"/>
      <c r="B10" s="8" t="s">
        <v>208</v>
      </c>
      <c r="C10" s="8">
        <v>38</v>
      </c>
      <c r="D10" s="8">
        <v>0.21052999999999999</v>
      </c>
      <c r="E10" s="8">
        <f t="shared" si="0"/>
        <v>8.00014</v>
      </c>
    </row>
    <row r="11" spans="1:6" x14ac:dyDescent="0.25">
      <c r="A11" s="8"/>
      <c r="B11" s="8" t="s">
        <v>5</v>
      </c>
      <c r="C11" s="8">
        <v>3</v>
      </c>
      <c r="D11" s="8">
        <v>0.28000000000000003</v>
      </c>
      <c r="E11" s="8">
        <f t="shared" si="0"/>
        <v>0.84000000000000008</v>
      </c>
    </row>
    <row r="12" spans="1:6" x14ac:dyDescent="0.25">
      <c r="A12" s="8"/>
      <c r="B12" s="8" t="s">
        <v>129</v>
      </c>
      <c r="C12" s="8">
        <v>5</v>
      </c>
      <c r="D12" s="8">
        <v>5.5E-2</v>
      </c>
      <c r="E12" s="8">
        <f t="shared" si="0"/>
        <v>0.27500000000000002</v>
      </c>
    </row>
    <row r="13" spans="1:6" x14ac:dyDescent="0.25">
      <c r="A13" s="22"/>
      <c r="B13" s="22" t="s">
        <v>110</v>
      </c>
      <c r="C13" s="22">
        <v>80</v>
      </c>
      <c r="D13" s="32">
        <v>8.7230000000000002E-2</v>
      </c>
      <c r="E13" s="22">
        <f t="shared" si="0"/>
        <v>6.9784000000000006</v>
      </c>
    </row>
    <row r="14" spans="1:6" x14ac:dyDescent="0.25">
      <c r="A14" s="22">
        <v>15</v>
      </c>
      <c r="B14" s="22" t="s">
        <v>122</v>
      </c>
      <c r="C14" s="22">
        <v>16</v>
      </c>
      <c r="D14" s="22">
        <v>0.55000000000000004</v>
      </c>
      <c r="E14" s="22">
        <f t="shared" si="0"/>
        <v>8.8000000000000007</v>
      </c>
    </row>
    <row r="15" spans="1:6" x14ac:dyDescent="0.25">
      <c r="A15" s="22">
        <v>376</v>
      </c>
      <c r="B15" s="22" t="s">
        <v>60</v>
      </c>
      <c r="C15" s="22"/>
      <c r="D15" s="22"/>
      <c r="E15" s="22">
        <f>E16+E17</f>
        <v>1.0620000000000001</v>
      </c>
    </row>
    <row r="16" spans="1:6" x14ac:dyDescent="0.25">
      <c r="A16" s="8"/>
      <c r="B16" s="8" t="s">
        <v>154</v>
      </c>
      <c r="C16" s="8">
        <v>1.6</v>
      </c>
      <c r="D16" s="8">
        <v>0.32</v>
      </c>
      <c r="E16" s="8">
        <f t="shared" si="0"/>
        <v>0.51200000000000001</v>
      </c>
    </row>
    <row r="17" spans="1:5" x14ac:dyDescent="0.25">
      <c r="A17" s="8"/>
      <c r="B17" s="8" t="s">
        <v>129</v>
      </c>
      <c r="C17" s="8">
        <v>10</v>
      </c>
      <c r="D17" s="8">
        <v>5.5E-2</v>
      </c>
      <c r="E17" s="8">
        <f t="shared" si="0"/>
        <v>0.55000000000000004</v>
      </c>
    </row>
    <row r="18" spans="1:5" x14ac:dyDescent="0.25">
      <c r="A18" s="22">
        <v>428</v>
      </c>
      <c r="B18" s="22" t="s">
        <v>213</v>
      </c>
      <c r="C18" s="22"/>
      <c r="D18" s="22"/>
      <c r="E18" s="22">
        <f>E19+E20+E21+E22+E23+E24+E25+E26</f>
        <v>11.2331</v>
      </c>
    </row>
    <row r="19" spans="1:5" x14ac:dyDescent="0.25">
      <c r="A19" s="11"/>
      <c r="B19" s="11" t="s">
        <v>187</v>
      </c>
      <c r="C19" s="11">
        <v>50</v>
      </c>
      <c r="D19" s="11">
        <v>3.5000000000000003E-2</v>
      </c>
      <c r="E19" s="8">
        <f t="shared" si="0"/>
        <v>1.7500000000000002</v>
      </c>
    </row>
    <row r="20" spans="1:5" x14ac:dyDescent="0.25">
      <c r="A20" s="11"/>
      <c r="B20" s="11" t="s">
        <v>129</v>
      </c>
      <c r="C20" s="11">
        <v>3</v>
      </c>
      <c r="D20" s="11">
        <v>5.5E-2</v>
      </c>
      <c r="E20" s="8">
        <f t="shared" si="0"/>
        <v>0.16500000000000001</v>
      </c>
    </row>
    <row r="21" spans="1:5" x14ac:dyDescent="0.25">
      <c r="A21" s="11"/>
      <c r="B21" s="11" t="s">
        <v>130</v>
      </c>
      <c r="C21" s="11">
        <v>2</v>
      </c>
      <c r="D21" s="31">
        <v>0.40894999999999998</v>
      </c>
      <c r="E21" s="8">
        <f t="shared" si="0"/>
        <v>0.81789999999999996</v>
      </c>
    </row>
    <row r="22" spans="1:5" x14ac:dyDescent="0.25">
      <c r="A22" s="11"/>
      <c r="B22" s="11" t="s">
        <v>135</v>
      </c>
      <c r="C22" s="11">
        <v>3</v>
      </c>
      <c r="D22" s="11">
        <v>0.108</v>
      </c>
      <c r="E22" s="8">
        <f t="shared" si="0"/>
        <v>0.32400000000000001</v>
      </c>
    </row>
    <row r="23" spans="1:5" x14ac:dyDescent="0.25">
      <c r="A23" s="11"/>
      <c r="B23" s="11" t="s">
        <v>188</v>
      </c>
      <c r="C23" s="11">
        <v>1</v>
      </c>
      <c r="D23" s="11">
        <v>0.13</v>
      </c>
      <c r="E23" s="8">
        <f t="shared" si="0"/>
        <v>0.13</v>
      </c>
    </row>
    <row r="24" spans="1:5" x14ac:dyDescent="0.25">
      <c r="A24" s="11"/>
      <c r="B24" s="11" t="s">
        <v>128</v>
      </c>
      <c r="C24" s="11">
        <v>20</v>
      </c>
      <c r="D24" s="31">
        <v>4.156E-2</v>
      </c>
      <c r="E24" s="8">
        <f t="shared" si="0"/>
        <v>0.83119999999999994</v>
      </c>
    </row>
    <row r="25" spans="1:5" x14ac:dyDescent="0.25">
      <c r="A25" s="11"/>
      <c r="B25" s="11" t="s">
        <v>150</v>
      </c>
      <c r="C25" s="11">
        <v>35</v>
      </c>
      <c r="D25" s="11">
        <v>0.191</v>
      </c>
      <c r="E25" s="8">
        <f t="shared" si="0"/>
        <v>6.6850000000000005</v>
      </c>
    </row>
    <row r="26" spans="1:5" x14ac:dyDescent="0.25">
      <c r="A26" s="11"/>
      <c r="B26" s="11" t="s">
        <v>152</v>
      </c>
      <c r="C26" s="11">
        <v>0.1</v>
      </c>
      <c r="D26" s="11">
        <v>5.3</v>
      </c>
      <c r="E26" s="8">
        <f t="shared" si="0"/>
        <v>0.53</v>
      </c>
    </row>
    <row r="27" spans="1:5" x14ac:dyDescent="0.25">
      <c r="A27" s="22">
        <v>338</v>
      </c>
      <c r="B27" s="22" t="s">
        <v>189</v>
      </c>
      <c r="C27" s="22">
        <v>120</v>
      </c>
      <c r="D27" s="22">
        <v>0.20599999999999999</v>
      </c>
      <c r="E27" s="22">
        <f t="shared" si="0"/>
        <v>24.72</v>
      </c>
    </row>
    <row r="28" spans="1:5" x14ac:dyDescent="0.25">
      <c r="A28" s="71" t="s">
        <v>111</v>
      </c>
      <c r="B28" s="72"/>
      <c r="C28" s="72"/>
      <c r="D28" s="73"/>
      <c r="E28" s="29">
        <f>E4+E9+E13+E14+E15+E18+E27</f>
        <v>71.152389999999997</v>
      </c>
    </row>
    <row r="29" spans="1:5" x14ac:dyDescent="0.25">
      <c r="A29" s="9"/>
      <c r="B29" s="9" t="s">
        <v>108</v>
      </c>
      <c r="C29" s="9"/>
      <c r="D29" s="9"/>
      <c r="E29" s="9"/>
    </row>
    <row r="30" spans="1:5" x14ac:dyDescent="0.25">
      <c r="A30" s="22">
        <v>56</v>
      </c>
      <c r="B30" s="22" t="s">
        <v>39</v>
      </c>
      <c r="C30" s="22"/>
      <c r="D30" s="22"/>
      <c r="E30" s="22">
        <f>E31+E32+E33+E34+E35+E36</f>
        <v>8.2629599999999996</v>
      </c>
    </row>
    <row r="31" spans="1:5" x14ac:dyDescent="0.25">
      <c r="A31" s="8"/>
      <c r="B31" s="8" t="s">
        <v>132</v>
      </c>
      <c r="C31" s="8">
        <v>21</v>
      </c>
      <c r="D31" s="8">
        <v>2.3619999999999999E-2</v>
      </c>
      <c r="E31" s="8">
        <f>C31*D31</f>
        <v>0.49601999999999996</v>
      </c>
    </row>
    <row r="32" spans="1:5" x14ac:dyDescent="0.25">
      <c r="A32" s="8"/>
      <c r="B32" s="8" t="s">
        <v>139</v>
      </c>
      <c r="C32" s="8">
        <v>16</v>
      </c>
      <c r="D32" s="31">
        <v>2.4660000000000001E-2</v>
      </c>
      <c r="E32" s="8">
        <f t="shared" ref="E32:E58" si="1">C32*D32</f>
        <v>0.39456000000000002</v>
      </c>
    </row>
    <row r="33" spans="1:5" x14ac:dyDescent="0.25">
      <c r="A33" s="8"/>
      <c r="B33" s="8" t="s">
        <v>174</v>
      </c>
      <c r="C33" s="8">
        <v>37</v>
      </c>
      <c r="D33" s="31">
        <v>1.374E-2</v>
      </c>
      <c r="E33" s="8">
        <f t="shared" si="1"/>
        <v>0.50838000000000005</v>
      </c>
    </row>
    <row r="34" spans="1:5" x14ac:dyDescent="0.25">
      <c r="A34" s="8"/>
      <c r="B34" s="8" t="s">
        <v>133</v>
      </c>
      <c r="C34" s="8">
        <v>47</v>
      </c>
      <c r="D34" s="8">
        <v>8.2000000000000003E-2</v>
      </c>
      <c r="E34" s="8">
        <f t="shared" si="1"/>
        <v>3.8540000000000001</v>
      </c>
    </row>
    <row r="35" spans="1:5" x14ac:dyDescent="0.25">
      <c r="A35" s="8"/>
      <c r="B35" s="8" t="s">
        <v>135</v>
      </c>
      <c r="C35" s="8">
        <v>5</v>
      </c>
      <c r="D35" s="8">
        <v>0.108</v>
      </c>
      <c r="E35" s="8">
        <f t="shared" si="1"/>
        <v>0.54</v>
      </c>
    </row>
    <row r="36" spans="1:5" x14ac:dyDescent="0.25">
      <c r="A36" s="8"/>
      <c r="B36" s="8" t="s">
        <v>190</v>
      </c>
      <c r="C36" s="8">
        <v>19</v>
      </c>
      <c r="D36" s="8">
        <v>0.13</v>
      </c>
      <c r="E36" s="8">
        <f t="shared" si="1"/>
        <v>2.4700000000000002</v>
      </c>
    </row>
    <row r="37" spans="1:5" x14ac:dyDescent="0.25">
      <c r="A37" s="22">
        <v>97</v>
      </c>
      <c r="B37" s="22" t="s">
        <v>223</v>
      </c>
      <c r="C37" s="22"/>
      <c r="D37" s="22"/>
      <c r="E37" s="22">
        <f>E38+E39+E40+E41+E42+E43+E44</f>
        <v>6.0032999999999994</v>
      </c>
    </row>
    <row r="38" spans="1:5" x14ac:dyDescent="0.25">
      <c r="A38" s="8"/>
      <c r="B38" s="8" t="s">
        <v>169</v>
      </c>
      <c r="C38" s="8">
        <v>10</v>
      </c>
      <c r="D38" s="31">
        <v>0.15720999999999999</v>
      </c>
      <c r="E38" s="8">
        <f t="shared" si="1"/>
        <v>1.5720999999999998</v>
      </c>
    </row>
    <row r="39" spans="1:5" x14ac:dyDescent="0.25">
      <c r="A39" s="8"/>
      <c r="B39" s="8" t="s">
        <v>137</v>
      </c>
      <c r="C39" s="8">
        <v>90</v>
      </c>
      <c r="D39" s="31">
        <v>2.0719999999999999E-2</v>
      </c>
      <c r="E39" s="8">
        <f t="shared" si="1"/>
        <v>1.8647999999999998</v>
      </c>
    </row>
    <row r="40" spans="1:5" x14ac:dyDescent="0.25">
      <c r="A40" s="8"/>
      <c r="B40" s="8" t="s">
        <v>134</v>
      </c>
      <c r="C40" s="8">
        <v>15</v>
      </c>
      <c r="D40" s="31">
        <v>3.2289999999999999E-2</v>
      </c>
      <c r="E40" s="8">
        <f t="shared" si="1"/>
        <v>0.48435</v>
      </c>
    </row>
    <row r="41" spans="1:5" x14ac:dyDescent="0.25">
      <c r="A41" s="8"/>
      <c r="B41" s="8" t="s">
        <v>139</v>
      </c>
      <c r="C41" s="8">
        <v>20</v>
      </c>
      <c r="D41" s="31">
        <v>2.4660000000000001E-2</v>
      </c>
      <c r="E41" s="8">
        <f t="shared" si="1"/>
        <v>0.49320000000000003</v>
      </c>
    </row>
    <row r="42" spans="1:5" x14ac:dyDescent="0.25">
      <c r="A42" s="8"/>
      <c r="B42" s="8" t="s">
        <v>145</v>
      </c>
      <c r="C42" s="8">
        <v>1</v>
      </c>
      <c r="D42" s="31">
        <v>0.40894999999999998</v>
      </c>
      <c r="E42" s="8">
        <f t="shared" si="1"/>
        <v>0.40894999999999998</v>
      </c>
    </row>
    <row r="43" spans="1:5" x14ac:dyDescent="0.25">
      <c r="A43" s="8"/>
      <c r="B43" s="8" t="s">
        <v>135</v>
      </c>
      <c r="C43" s="8">
        <v>1</v>
      </c>
      <c r="D43" s="8">
        <v>0.108</v>
      </c>
      <c r="E43" s="8">
        <f t="shared" si="1"/>
        <v>0.108</v>
      </c>
    </row>
    <row r="44" spans="1:5" x14ac:dyDescent="0.25">
      <c r="A44" s="8"/>
      <c r="B44" s="8" t="s">
        <v>147</v>
      </c>
      <c r="C44" s="8">
        <v>10</v>
      </c>
      <c r="D44" s="31">
        <v>0.10718999999999999</v>
      </c>
      <c r="E44" s="8">
        <f t="shared" si="1"/>
        <v>1.0718999999999999</v>
      </c>
    </row>
    <row r="45" spans="1:5" x14ac:dyDescent="0.25">
      <c r="A45" s="22">
        <v>203</v>
      </c>
      <c r="B45" s="22" t="s">
        <v>120</v>
      </c>
      <c r="C45" s="22"/>
      <c r="D45" s="22"/>
      <c r="E45" s="22">
        <f>E46+E47</f>
        <v>4.9326499999999998</v>
      </c>
    </row>
    <row r="46" spans="1:5" x14ac:dyDescent="0.25">
      <c r="A46" s="8"/>
      <c r="B46" s="8" t="s">
        <v>192</v>
      </c>
      <c r="C46" s="8">
        <v>46</v>
      </c>
      <c r="D46" s="8">
        <v>4.4999999999999998E-2</v>
      </c>
      <c r="E46" s="8">
        <f t="shared" si="1"/>
        <v>2.0699999999999998</v>
      </c>
    </row>
    <row r="47" spans="1:5" x14ac:dyDescent="0.25">
      <c r="A47" s="8"/>
      <c r="B47" s="8" t="s">
        <v>140</v>
      </c>
      <c r="C47" s="8">
        <v>7</v>
      </c>
      <c r="D47" s="31">
        <v>0.40894999999999998</v>
      </c>
      <c r="E47" s="8">
        <f t="shared" si="1"/>
        <v>2.8626499999999999</v>
      </c>
    </row>
    <row r="48" spans="1:5" x14ac:dyDescent="0.25">
      <c r="A48" s="22">
        <v>261</v>
      </c>
      <c r="B48" s="22" t="s">
        <v>51</v>
      </c>
      <c r="C48" s="22"/>
      <c r="D48" s="22"/>
      <c r="E48" s="22">
        <f>E49+E50+E51+E52+E53+E54+E55+E56</f>
        <v>23.0457</v>
      </c>
    </row>
    <row r="49" spans="1:5" x14ac:dyDescent="0.25">
      <c r="A49" s="8"/>
      <c r="B49" s="8" t="s">
        <v>193</v>
      </c>
      <c r="C49" s="8">
        <v>95</v>
      </c>
      <c r="D49" s="8">
        <v>0.218</v>
      </c>
      <c r="E49" s="8">
        <f t="shared" si="1"/>
        <v>20.71</v>
      </c>
    </row>
    <row r="50" spans="1:5" x14ac:dyDescent="0.25">
      <c r="A50" s="8"/>
      <c r="B50" s="8" t="s">
        <v>187</v>
      </c>
      <c r="C50" s="8">
        <v>3</v>
      </c>
      <c r="D50" s="8">
        <v>3.5000000000000003E-2</v>
      </c>
      <c r="E50" s="8">
        <f t="shared" si="1"/>
        <v>0.10500000000000001</v>
      </c>
    </row>
    <row r="51" spans="1:5" x14ac:dyDescent="0.25">
      <c r="A51" s="8"/>
      <c r="B51" s="8" t="s">
        <v>194</v>
      </c>
      <c r="C51" s="8">
        <v>5</v>
      </c>
      <c r="D51" s="8">
        <v>0.108</v>
      </c>
      <c r="E51" s="8">
        <f t="shared" si="1"/>
        <v>0.54</v>
      </c>
    </row>
    <row r="52" spans="1:5" x14ac:dyDescent="0.25">
      <c r="A52" s="8"/>
      <c r="B52" s="8" t="s">
        <v>140</v>
      </c>
      <c r="C52" s="8">
        <v>1</v>
      </c>
      <c r="D52" s="31">
        <v>0.40894999999999998</v>
      </c>
      <c r="E52" s="8">
        <f t="shared" si="1"/>
        <v>0.40894999999999998</v>
      </c>
    </row>
    <row r="53" spans="1:5" x14ac:dyDescent="0.25">
      <c r="A53" s="8"/>
      <c r="B53" s="8" t="s">
        <v>147</v>
      </c>
      <c r="C53" s="8">
        <v>5</v>
      </c>
      <c r="D53" s="31">
        <v>0.10718999999999999</v>
      </c>
      <c r="E53" s="8">
        <f t="shared" si="1"/>
        <v>0.53594999999999993</v>
      </c>
    </row>
    <row r="54" spans="1:5" x14ac:dyDescent="0.25">
      <c r="A54" s="8"/>
      <c r="B54" s="8" t="s">
        <v>134</v>
      </c>
      <c r="C54" s="8">
        <v>20</v>
      </c>
      <c r="D54" s="31">
        <v>3.2289999999999999E-2</v>
      </c>
      <c r="E54" s="8">
        <f t="shared" si="1"/>
        <v>0.64579999999999993</v>
      </c>
    </row>
    <row r="55" spans="1:5" x14ac:dyDescent="0.25">
      <c r="A55" s="8"/>
      <c r="B55" s="8" t="s">
        <v>191</v>
      </c>
      <c r="C55" s="8">
        <v>0.04</v>
      </c>
      <c r="D55" s="8">
        <v>1.5</v>
      </c>
      <c r="E55" s="8">
        <f t="shared" si="1"/>
        <v>0.06</v>
      </c>
    </row>
    <row r="56" spans="1:5" x14ac:dyDescent="0.25">
      <c r="A56" s="8"/>
      <c r="B56" s="8" t="s">
        <v>178</v>
      </c>
      <c r="C56" s="8">
        <v>2</v>
      </c>
      <c r="D56" s="8">
        <v>0.02</v>
      </c>
      <c r="E56" s="8">
        <f t="shared" si="1"/>
        <v>0.04</v>
      </c>
    </row>
    <row r="57" spans="1:5" x14ac:dyDescent="0.25">
      <c r="A57" s="22"/>
      <c r="B57" s="22" t="s">
        <v>116</v>
      </c>
      <c r="C57" s="22">
        <v>50</v>
      </c>
      <c r="D57" s="36">
        <v>5.8749999999999997E-2</v>
      </c>
      <c r="E57" s="22">
        <f t="shared" si="1"/>
        <v>2.9375</v>
      </c>
    </row>
    <row r="58" spans="1:5" x14ac:dyDescent="0.25">
      <c r="A58" s="22">
        <v>389</v>
      </c>
      <c r="B58" s="22" t="s">
        <v>89</v>
      </c>
      <c r="C58" s="22">
        <v>200</v>
      </c>
      <c r="D58" s="22">
        <v>0.06</v>
      </c>
      <c r="E58" s="22">
        <f t="shared" si="1"/>
        <v>12</v>
      </c>
    </row>
    <row r="59" spans="1:5" x14ac:dyDescent="0.25">
      <c r="A59" s="75" t="s">
        <v>112</v>
      </c>
      <c r="B59" s="76"/>
      <c r="C59" s="76"/>
      <c r="D59" s="77"/>
      <c r="E59" s="34">
        <f>E30+E37+E45+E48+E57+E58</f>
        <v>57.182109999999994</v>
      </c>
    </row>
    <row r="60" spans="1:5" x14ac:dyDescent="0.25">
      <c r="A60" s="75" t="s">
        <v>202</v>
      </c>
      <c r="B60" s="76"/>
      <c r="C60" s="76"/>
      <c r="D60" s="78"/>
      <c r="E60" s="35">
        <f>E28+E59</f>
        <v>128.33449999999999</v>
      </c>
    </row>
  </sheetData>
  <mergeCells count="4">
    <mergeCell ref="A2:E2"/>
    <mergeCell ref="A59:D59"/>
    <mergeCell ref="A60:D60"/>
    <mergeCell ref="A28:D2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19" workbookViewId="0">
      <selection activeCell="A20" sqref="A20"/>
    </sheetView>
  </sheetViews>
  <sheetFormatPr defaultRowHeight="15" x14ac:dyDescent="0.25"/>
  <cols>
    <col min="1" max="1" width="6.42578125" customWidth="1"/>
    <col min="2" max="2" width="43.28515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106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174</v>
      </c>
      <c r="B4" s="22" t="s">
        <v>76</v>
      </c>
      <c r="C4" s="22"/>
      <c r="D4" s="22"/>
      <c r="E4" s="22">
        <f>E5+E6+E7+E8</f>
        <v>10.303750000000001</v>
      </c>
    </row>
    <row r="5" spans="1:6" x14ac:dyDescent="0.25">
      <c r="A5" s="8"/>
      <c r="B5" s="8" t="s">
        <v>195</v>
      </c>
      <c r="C5" s="8">
        <v>25</v>
      </c>
      <c r="D5" s="8">
        <v>7.0000000000000007E-2</v>
      </c>
      <c r="E5" s="8">
        <f>C5*D5</f>
        <v>1.7500000000000002</v>
      </c>
    </row>
    <row r="6" spans="1:6" x14ac:dyDescent="0.25">
      <c r="A6" s="8"/>
      <c r="B6" s="8" t="s">
        <v>128</v>
      </c>
      <c r="C6" s="8">
        <v>150</v>
      </c>
      <c r="D6" s="31">
        <v>4.156E-2</v>
      </c>
      <c r="E6" s="8">
        <f t="shared" ref="E6:E16" si="0">C6*D6</f>
        <v>6.234</v>
      </c>
    </row>
    <row r="7" spans="1:6" x14ac:dyDescent="0.25">
      <c r="A7" s="8"/>
      <c r="B7" s="8" t="s">
        <v>129</v>
      </c>
      <c r="C7" s="8">
        <v>5</v>
      </c>
      <c r="D7" s="8">
        <v>5.5E-2</v>
      </c>
      <c r="E7" s="8">
        <f t="shared" si="0"/>
        <v>0.27500000000000002</v>
      </c>
    </row>
    <row r="8" spans="1:6" x14ac:dyDescent="0.25">
      <c r="A8" s="8"/>
      <c r="B8" s="8" t="s">
        <v>145</v>
      </c>
      <c r="C8" s="8">
        <v>5</v>
      </c>
      <c r="D8" s="31">
        <v>0.40894999999999998</v>
      </c>
      <c r="E8" s="8">
        <f t="shared" si="0"/>
        <v>2.0447500000000001</v>
      </c>
    </row>
    <row r="9" spans="1:6" x14ac:dyDescent="0.25">
      <c r="A9" s="22">
        <v>382</v>
      </c>
      <c r="B9" s="22" t="s">
        <v>219</v>
      </c>
      <c r="C9" s="22"/>
      <c r="D9" s="22"/>
      <c r="E9" s="22">
        <f>E10+E11+E12</f>
        <v>8.6751400000000007</v>
      </c>
    </row>
    <row r="10" spans="1:6" x14ac:dyDescent="0.25">
      <c r="A10" s="8"/>
      <c r="B10" s="8" t="s">
        <v>208</v>
      </c>
      <c r="C10" s="8">
        <v>38</v>
      </c>
      <c r="D10" s="8">
        <v>0.21052999999999999</v>
      </c>
      <c r="E10" s="8">
        <f t="shared" si="0"/>
        <v>8.00014</v>
      </c>
    </row>
    <row r="11" spans="1:6" x14ac:dyDescent="0.25">
      <c r="A11" s="8"/>
      <c r="B11" s="8" t="s">
        <v>162</v>
      </c>
      <c r="C11" s="8">
        <v>1.6</v>
      </c>
      <c r="D11" s="8">
        <v>0.25</v>
      </c>
      <c r="E11" s="8">
        <f t="shared" si="0"/>
        <v>0.4</v>
      </c>
    </row>
    <row r="12" spans="1:6" x14ac:dyDescent="0.25">
      <c r="A12" s="8"/>
      <c r="B12" s="8" t="s">
        <v>129</v>
      </c>
      <c r="C12" s="8">
        <v>5</v>
      </c>
      <c r="D12" s="8">
        <v>5.5E-2</v>
      </c>
      <c r="E12" s="8">
        <f t="shared" si="0"/>
        <v>0.27500000000000002</v>
      </c>
    </row>
    <row r="13" spans="1:6" x14ac:dyDescent="0.25">
      <c r="A13" s="22"/>
      <c r="B13" s="22" t="s">
        <v>110</v>
      </c>
      <c r="C13" s="22">
        <v>47</v>
      </c>
      <c r="D13" s="32">
        <v>8.7230000000000002E-2</v>
      </c>
      <c r="E13" s="22">
        <f t="shared" si="0"/>
        <v>4.0998099999999997</v>
      </c>
    </row>
    <row r="14" spans="1:6" x14ac:dyDescent="0.25">
      <c r="A14" s="22">
        <v>14</v>
      </c>
      <c r="B14" s="22" t="s">
        <v>121</v>
      </c>
      <c r="C14" s="22">
        <v>10</v>
      </c>
      <c r="D14" s="32">
        <v>0.40894999999999998</v>
      </c>
      <c r="E14" s="22">
        <f t="shared" si="0"/>
        <v>4.0895000000000001</v>
      </c>
    </row>
    <row r="15" spans="1:6" x14ac:dyDescent="0.25">
      <c r="A15" s="22"/>
      <c r="B15" s="22" t="s">
        <v>57</v>
      </c>
      <c r="C15" s="22">
        <v>200</v>
      </c>
      <c r="D15" s="22">
        <v>8.6139999999999994E-2</v>
      </c>
      <c r="E15" s="22">
        <f t="shared" si="0"/>
        <v>17.227999999999998</v>
      </c>
    </row>
    <row r="16" spans="1:6" x14ac:dyDescent="0.25">
      <c r="A16" s="22">
        <v>209</v>
      </c>
      <c r="B16" s="22" t="s">
        <v>14</v>
      </c>
      <c r="C16" s="22">
        <v>1</v>
      </c>
      <c r="D16" s="22">
        <v>5.3</v>
      </c>
      <c r="E16" s="22">
        <f t="shared" si="0"/>
        <v>5.3</v>
      </c>
    </row>
    <row r="17" spans="1:5" x14ac:dyDescent="0.25">
      <c r="A17" s="22"/>
      <c r="B17" s="42" t="s">
        <v>216</v>
      </c>
      <c r="C17" s="43">
        <v>100</v>
      </c>
      <c r="D17" s="43">
        <v>9.5000000000000001E-2</v>
      </c>
      <c r="E17" s="44">
        <v>9.5</v>
      </c>
    </row>
    <row r="18" spans="1:5" x14ac:dyDescent="0.25">
      <c r="A18" s="8"/>
      <c r="B18" s="12" t="s">
        <v>111</v>
      </c>
      <c r="C18" s="12"/>
      <c r="D18" s="12"/>
      <c r="E18" s="29">
        <f>E4+E9+E13+E14+E15+E16+E17</f>
        <v>59.19619999999999</v>
      </c>
    </row>
    <row r="19" spans="1:5" x14ac:dyDescent="0.25">
      <c r="A19" s="9"/>
      <c r="B19" s="9" t="s">
        <v>108</v>
      </c>
      <c r="C19" s="9"/>
      <c r="D19" s="9"/>
      <c r="E19" s="9"/>
    </row>
    <row r="20" spans="1:5" x14ac:dyDescent="0.25">
      <c r="A20" s="30">
        <v>53</v>
      </c>
      <c r="B20" s="22" t="s">
        <v>26</v>
      </c>
      <c r="C20" s="22"/>
      <c r="D20" s="22"/>
      <c r="E20" s="22">
        <f>E21+E22+E23+E24+E25</f>
        <v>8.85304</v>
      </c>
    </row>
    <row r="21" spans="1:5" x14ac:dyDescent="0.25">
      <c r="A21" s="8"/>
      <c r="B21" s="8" t="s">
        <v>132</v>
      </c>
      <c r="C21" s="8">
        <v>65</v>
      </c>
      <c r="D21" s="8">
        <v>2.3619999999999999E-2</v>
      </c>
      <c r="E21" s="8">
        <f>C21*D21</f>
        <v>1.5352999999999999</v>
      </c>
    </row>
    <row r="22" spans="1:5" x14ac:dyDescent="0.25">
      <c r="A22" s="8"/>
      <c r="B22" s="8" t="s">
        <v>136</v>
      </c>
      <c r="C22" s="8">
        <v>38</v>
      </c>
      <c r="D22" s="8">
        <v>0.12</v>
      </c>
      <c r="E22" s="8">
        <f>C22*D22</f>
        <v>4.5599999999999996</v>
      </c>
    </row>
    <row r="23" spans="1:5" x14ac:dyDescent="0.25">
      <c r="A23" s="8"/>
      <c r="B23" s="8" t="s">
        <v>133</v>
      </c>
      <c r="C23" s="8">
        <v>26</v>
      </c>
      <c r="D23" s="8">
        <v>8.2000000000000003E-2</v>
      </c>
      <c r="E23" s="8">
        <f>C23*D23</f>
        <v>2.1320000000000001</v>
      </c>
    </row>
    <row r="24" spans="1:5" x14ac:dyDescent="0.25">
      <c r="A24" s="8"/>
      <c r="B24" s="8" t="s">
        <v>134</v>
      </c>
      <c r="C24" s="8">
        <v>6</v>
      </c>
      <c r="D24" s="8">
        <v>3.2289999999999999E-2</v>
      </c>
      <c r="E24" s="8">
        <f>C24*D24</f>
        <v>0.19374</v>
      </c>
    </row>
    <row r="25" spans="1:5" x14ac:dyDescent="0.25">
      <c r="A25" s="8"/>
      <c r="B25" s="8" t="s">
        <v>135</v>
      </c>
      <c r="C25" s="8">
        <v>4</v>
      </c>
      <c r="D25" s="8">
        <v>0.108</v>
      </c>
      <c r="E25" s="8">
        <f>C25*D25</f>
        <v>0.432</v>
      </c>
    </row>
    <row r="26" spans="1:5" x14ac:dyDescent="0.25">
      <c r="A26" s="22">
        <v>99</v>
      </c>
      <c r="B26" s="22" t="s">
        <v>53</v>
      </c>
      <c r="C26" s="22"/>
      <c r="D26" s="22"/>
      <c r="E26" s="22">
        <f>E27+E28+E29+E30+E31+E32+E33+E34+E35</f>
        <v>11.026420000000002</v>
      </c>
    </row>
    <row r="27" spans="1:5" x14ac:dyDescent="0.25">
      <c r="A27" s="8"/>
      <c r="B27" s="8" t="s">
        <v>146</v>
      </c>
      <c r="C27" s="8">
        <v>10</v>
      </c>
      <c r="D27" s="31">
        <v>0.50414000000000003</v>
      </c>
      <c r="E27" s="11">
        <f t="shared" ref="E27:E35" si="1">C27*D27</f>
        <v>5.0414000000000003</v>
      </c>
    </row>
    <row r="28" spans="1:5" x14ac:dyDescent="0.25">
      <c r="A28" s="8"/>
      <c r="B28" s="8" t="s">
        <v>142</v>
      </c>
      <c r="C28" s="8">
        <v>40</v>
      </c>
      <c r="D28" s="31">
        <v>1.374E-2</v>
      </c>
      <c r="E28" s="11">
        <f t="shared" si="1"/>
        <v>0.54959999999999998</v>
      </c>
    </row>
    <row r="29" spans="1:5" x14ac:dyDescent="0.25">
      <c r="A29" s="8"/>
      <c r="B29" s="8" t="s">
        <v>137</v>
      </c>
      <c r="C29" s="8">
        <v>40</v>
      </c>
      <c r="D29" s="31">
        <v>2.0719999999999999E-2</v>
      </c>
      <c r="E29" s="11">
        <f t="shared" si="1"/>
        <v>0.82879999999999998</v>
      </c>
    </row>
    <row r="30" spans="1:5" x14ac:dyDescent="0.25">
      <c r="A30" s="8"/>
      <c r="B30" s="8" t="s">
        <v>134</v>
      </c>
      <c r="C30" s="8">
        <v>15</v>
      </c>
      <c r="D30" s="31">
        <v>3.2289999999999999E-2</v>
      </c>
      <c r="E30" s="11">
        <f t="shared" si="1"/>
        <v>0.48435</v>
      </c>
    </row>
    <row r="31" spans="1:5" x14ac:dyDescent="0.25">
      <c r="A31" s="8"/>
      <c r="B31" s="8" t="s">
        <v>139</v>
      </c>
      <c r="C31" s="8">
        <v>15</v>
      </c>
      <c r="D31" s="31">
        <v>2.4660000000000001E-2</v>
      </c>
      <c r="E31" s="11">
        <f t="shared" si="1"/>
        <v>0.36990000000000001</v>
      </c>
    </row>
    <row r="32" spans="1:5" x14ac:dyDescent="0.25">
      <c r="A32" s="8"/>
      <c r="B32" s="8" t="s">
        <v>136</v>
      </c>
      <c r="C32" s="8">
        <v>13</v>
      </c>
      <c r="D32" s="8">
        <v>0.12</v>
      </c>
      <c r="E32" s="11">
        <f t="shared" si="1"/>
        <v>1.56</v>
      </c>
    </row>
    <row r="33" spans="1:5" x14ac:dyDescent="0.25">
      <c r="A33" s="8"/>
      <c r="B33" s="8" t="s">
        <v>147</v>
      </c>
      <c r="C33" s="8">
        <v>8</v>
      </c>
      <c r="D33" s="31">
        <v>0.10718999999999999</v>
      </c>
      <c r="E33" s="11">
        <f t="shared" si="1"/>
        <v>0.85751999999999995</v>
      </c>
    </row>
    <row r="34" spans="1:5" x14ac:dyDescent="0.25">
      <c r="A34" s="8"/>
      <c r="B34" s="8" t="s">
        <v>130</v>
      </c>
      <c r="C34" s="8">
        <v>3</v>
      </c>
      <c r="D34" s="31">
        <v>0.40894999999999998</v>
      </c>
      <c r="E34" s="11">
        <f t="shared" si="1"/>
        <v>1.22685</v>
      </c>
    </row>
    <row r="35" spans="1:5" x14ac:dyDescent="0.25">
      <c r="A35" s="8"/>
      <c r="B35" s="8" t="s">
        <v>135</v>
      </c>
      <c r="C35" s="8">
        <v>1</v>
      </c>
      <c r="D35" s="31">
        <v>0.108</v>
      </c>
      <c r="E35" s="11">
        <f t="shared" si="1"/>
        <v>0.108</v>
      </c>
    </row>
    <row r="36" spans="1:5" x14ac:dyDescent="0.25">
      <c r="A36" s="22">
        <v>310</v>
      </c>
      <c r="B36" s="22" t="s">
        <v>54</v>
      </c>
      <c r="C36" s="22"/>
      <c r="D36" s="22"/>
      <c r="E36" s="22">
        <f>E37+E38</f>
        <v>7.83</v>
      </c>
    </row>
    <row r="37" spans="1:5" x14ac:dyDescent="0.25">
      <c r="A37" s="8"/>
      <c r="B37" s="8" t="s">
        <v>137</v>
      </c>
      <c r="C37" s="8">
        <v>220</v>
      </c>
      <c r="D37" s="31">
        <v>2.0719999999999999E-2</v>
      </c>
      <c r="E37" s="11">
        <f>C37*D37</f>
        <v>4.5583999999999998</v>
      </c>
    </row>
    <row r="38" spans="1:5" x14ac:dyDescent="0.25">
      <c r="A38" s="8"/>
      <c r="B38" s="8" t="s">
        <v>145</v>
      </c>
      <c r="C38" s="8">
        <v>8</v>
      </c>
      <c r="D38" s="31">
        <v>0.40894999999999998</v>
      </c>
      <c r="E38" s="11">
        <f>C38*D38</f>
        <v>3.2715999999999998</v>
      </c>
    </row>
    <row r="39" spans="1:5" x14ac:dyDescent="0.25">
      <c r="A39" s="22">
        <v>229</v>
      </c>
      <c r="B39" s="22" t="s">
        <v>123</v>
      </c>
      <c r="C39" s="22"/>
      <c r="D39" s="22"/>
      <c r="E39" s="22">
        <f>E40+E41+E42+E43+E44+E45+E46+E47</f>
        <v>37.65590000000001</v>
      </c>
    </row>
    <row r="40" spans="1:5" x14ac:dyDescent="0.25">
      <c r="A40" s="8"/>
      <c r="B40" s="8" t="s">
        <v>155</v>
      </c>
      <c r="C40" s="8">
        <v>123</v>
      </c>
      <c r="D40" s="8">
        <v>0.28000000000000003</v>
      </c>
      <c r="E40" s="11">
        <f t="shared" ref="E40:E49" si="2">C40*D40</f>
        <v>34.440000000000005</v>
      </c>
    </row>
    <row r="41" spans="1:5" x14ac:dyDescent="0.25">
      <c r="A41" s="8"/>
      <c r="B41" s="8" t="s">
        <v>134</v>
      </c>
      <c r="C41" s="8">
        <v>20</v>
      </c>
      <c r="D41" s="31">
        <v>3.2289999999999999E-2</v>
      </c>
      <c r="E41" s="11">
        <f t="shared" si="2"/>
        <v>0.64579999999999993</v>
      </c>
    </row>
    <row r="42" spans="1:5" x14ac:dyDescent="0.25">
      <c r="A42" s="8"/>
      <c r="B42" s="8" t="s">
        <v>139</v>
      </c>
      <c r="C42" s="8">
        <v>20</v>
      </c>
      <c r="D42" s="31">
        <v>2.4660000000000001E-2</v>
      </c>
      <c r="E42" s="11">
        <f t="shared" si="2"/>
        <v>0.49320000000000003</v>
      </c>
    </row>
    <row r="43" spans="1:5" x14ac:dyDescent="0.25">
      <c r="A43" s="8"/>
      <c r="B43" s="8" t="s">
        <v>135</v>
      </c>
      <c r="C43" s="8">
        <v>3</v>
      </c>
      <c r="D43" s="8">
        <v>0.108</v>
      </c>
      <c r="E43" s="11">
        <f t="shared" si="2"/>
        <v>0.32400000000000001</v>
      </c>
    </row>
    <row r="44" spans="1:5" x14ac:dyDescent="0.25">
      <c r="A44" s="8"/>
      <c r="B44" s="8" t="s">
        <v>145</v>
      </c>
      <c r="C44" s="8">
        <v>2</v>
      </c>
      <c r="D44" s="31">
        <v>0.40894999999999998</v>
      </c>
      <c r="E44" s="11">
        <f t="shared" si="2"/>
        <v>0.81789999999999996</v>
      </c>
    </row>
    <row r="45" spans="1:5" x14ac:dyDescent="0.25">
      <c r="A45" s="8"/>
      <c r="B45" s="8" t="s">
        <v>196</v>
      </c>
      <c r="C45" s="8">
        <v>3</v>
      </c>
      <c r="D45" s="8">
        <v>0.28000000000000003</v>
      </c>
      <c r="E45" s="11">
        <f t="shared" si="2"/>
        <v>0.84000000000000008</v>
      </c>
    </row>
    <row r="46" spans="1:5" x14ac:dyDescent="0.25">
      <c r="A46" s="8"/>
      <c r="B46" s="8" t="s">
        <v>129</v>
      </c>
      <c r="C46" s="8">
        <v>1</v>
      </c>
      <c r="D46" s="8">
        <v>5.5E-2</v>
      </c>
      <c r="E46" s="11">
        <f t="shared" si="2"/>
        <v>5.5E-2</v>
      </c>
    </row>
    <row r="47" spans="1:5" x14ac:dyDescent="0.25">
      <c r="A47" s="8"/>
      <c r="B47" s="8" t="s">
        <v>178</v>
      </c>
      <c r="C47" s="8">
        <v>2</v>
      </c>
      <c r="D47" s="8">
        <v>0.02</v>
      </c>
      <c r="E47" s="11">
        <f t="shared" si="2"/>
        <v>0.04</v>
      </c>
    </row>
    <row r="48" spans="1:5" x14ac:dyDescent="0.25">
      <c r="A48" s="22"/>
      <c r="B48" s="22" t="s">
        <v>110</v>
      </c>
      <c r="C48" s="22">
        <v>47</v>
      </c>
      <c r="D48" s="32">
        <v>8.7230000000000002E-2</v>
      </c>
      <c r="E48" s="22">
        <f t="shared" si="2"/>
        <v>4.0998099999999997</v>
      </c>
    </row>
    <row r="49" spans="1:5" x14ac:dyDescent="0.25">
      <c r="A49" s="22"/>
      <c r="B49" s="22" t="s">
        <v>116</v>
      </c>
      <c r="C49" s="22">
        <v>50</v>
      </c>
      <c r="D49" s="36">
        <v>5.8749999999999997E-2</v>
      </c>
      <c r="E49" s="22">
        <f t="shared" si="2"/>
        <v>2.9375</v>
      </c>
    </row>
    <row r="50" spans="1:5" x14ac:dyDescent="0.25">
      <c r="A50" s="22">
        <v>349</v>
      </c>
      <c r="B50" s="22" t="s">
        <v>91</v>
      </c>
      <c r="C50" s="22"/>
      <c r="D50" s="22"/>
      <c r="E50" s="22">
        <f>E51+E52</f>
        <v>7.66</v>
      </c>
    </row>
    <row r="51" spans="1:5" x14ac:dyDescent="0.25">
      <c r="A51" s="10"/>
      <c r="B51" s="10" t="s">
        <v>165</v>
      </c>
      <c r="C51" s="10">
        <v>19</v>
      </c>
      <c r="D51" s="10">
        <v>0.38</v>
      </c>
      <c r="E51" s="8">
        <f t="shared" ref="E51:E52" si="3">C51*D51</f>
        <v>7.22</v>
      </c>
    </row>
    <row r="52" spans="1:5" x14ac:dyDescent="0.25">
      <c r="A52" s="10"/>
      <c r="B52" s="10" t="s">
        <v>129</v>
      </c>
      <c r="C52" s="10">
        <v>8</v>
      </c>
      <c r="D52" s="10">
        <v>5.5E-2</v>
      </c>
      <c r="E52" s="8">
        <f t="shared" si="3"/>
        <v>0.44</v>
      </c>
    </row>
    <row r="53" spans="1:5" x14ac:dyDescent="0.25">
      <c r="A53" s="75" t="s">
        <v>112</v>
      </c>
      <c r="B53" s="76"/>
      <c r="C53" s="76"/>
      <c r="D53" s="77"/>
      <c r="E53" s="34">
        <f>E20+E26+E36+E39+E48+E49+E50</f>
        <v>80.062670000000011</v>
      </c>
    </row>
    <row r="54" spans="1:5" x14ac:dyDescent="0.25">
      <c r="A54" s="75" t="s">
        <v>202</v>
      </c>
      <c r="B54" s="76"/>
      <c r="C54" s="76"/>
      <c r="D54" s="78"/>
      <c r="E54" s="35">
        <f>E18+E53</f>
        <v>139.25887</v>
      </c>
    </row>
  </sheetData>
  <mergeCells count="3">
    <mergeCell ref="A2:E2"/>
    <mergeCell ref="A53:D53"/>
    <mergeCell ref="A54:D5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5"/>
  <sheetViews>
    <sheetView workbookViewId="0">
      <selection activeCell="B10" sqref="B10"/>
    </sheetView>
  </sheetViews>
  <sheetFormatPr defaultRowHeight="15" x14ac:dyDescent="0.25"/>
  <sheetData>
    <row r="2" spans="3:6" x14ac:dyDescent="0.25">
      <c r="C2" s="37" t="s">
        <v>205</v>
      </c>
      <c r="D2" s="37">
        <v>68</v>
      </c>
      <c r="E2" s="37">
        <f>F2-D2</f>
        <v>78</v>
      </c>
      <c r="F2" s="37">
        <v>146</v>
      </c>
    </row>
    <row r="3" spans="3:6" x14ac:dyDescent="0.25">
      <c r="C3" s="25"/>
      <c r="D3" s="25" t="s">
        <v>1</v>
      </c>
      <c r="E3" s="25" t="s">
        <v>2</v>
      </c>
      <c r="F3" s="25" t="s">
        <v>203</v>
      </c>
    </row>
    <row r="4" spans="3:6" x14ac:dyDescent="0.25">
      <c r="C4" s="25" t="s">
        <v>97</v>
      </c>
      <c r="D4" s="27">
        <f>'1 день'!E17</f>
        <v>61.536669999999987</v>
      </c>
      <c r="E4" s="27">
        <f>'1 день'!E57</f>
        <v>92.459320000000019</v>
      </c>
      <c r="F4" s="27">
        <f>D4+E4</f>
        <v>153.99599000000001</v>
      </c>
    </row>
    <row r="5" spans="3:6" x14ac:dyDescent="0.25">
      <c r="C5" s="25" t="s">
        <v>98</v>
      </c>
      <c r="D5" s="27">
        <f>'2 день'!E26</f>
        <v>82.12012</v>
      </c>
      <c r="E5" s="27">
        <f>'2 день'!E55</f>
        <v>57.740839999999992</v>
      </c>
      <c r="F5" s="27">
        <f>D5+E5</f>
        <v>139.86095999999998</v>
      </c>
    </row>
    <row r="6" spans="3:6" x14ac:dyDescent="0.25">
      <c r="C6" s="25" t="s">
        <v>99</v>
      </c>
      <c r="D6" s="27">
        <f>'3 день'!E19</f>
        <v>63.515779999999992</v>
      </c>
      <c r="E6" s="27">
        <f>'3 день'!E54</f>
        <v>78.647370000000009</v>
      </c>
      <c r="F6" s="27">
        <f t="shared" ref="F6:F13" si="0">D6+E6</f>
        <v>142.16315</v>
      </c>
    </row>
    <row r="7" spans="3:6" x14ac:dyDescent="0.25">
      <c r="C7" s="25" t="s">
        <v>100</v>
      </c>
      <c r="D7" s="27">
        <f>'4 день'!E17</f>
        <v>60.260660000000001</v>
      </c>
      <c r="E7" s="27">
        <f>'4 день'!E48</f>
        <v>60.840840000000007</v>
      </c>
      <c r="F7" s="27">
        <f t="shared" si="0"/>
        <v>121.10150000000002</v>
      </c>
    </row>
    <row r="8" spans="3:6" x14ac:dyDescent="0.25">
      <c r="C8" s="25" t="s">
        <v>101</v>
      </c>
      <c r="D8" s="27">
        <f>'5 день'!E20</f>
        <v>62.295809999999996</v>
      </c>
      <c r="E8" s="27">
        <f>'5 день'!E58</f>
        <v>100.42395</v>
      </c>
      <c r="F8" s="27">
        <f t="shared" si="0"/>
        <v>162.71976000000001</v>
      </c>
    </row>
    <row r="9" spans="3:6" x14ac:dyDescent="0.25">
      <c r="C9" s="25" t="s">
        <v>102</v>
      </c>
      <c r="D9" s="27">
        <f>'6 день'!E17</f>
        <v>66.83869</v>
      </c>
      <c r="E9" s="27">
        <f>'6 день'!E51</f>
        <v>96.27349000000001</v>
      </c>
      <c r="F9" s="27">
        <f t="shared" si="0"/>
        <v>163.11218000000002</v>
      </c>
    </row>
    <row r="10" spans="3:6" x14ac:dyDescent="0.25">
      <c r="C10" s="25" t="s">
        <v>103</v>
      </c>
      <c r="D10" s="27">
        <f>'7 день '!E23</f>
        <v>86.843090000000004</v>
      </c>
      <c r="E10" s="27">
        <f>'7 день '!E56</f>
        <v>70.87576</v>
      </c>
      <c r="F10" s="27">
        <f t="shared" si="0"/>
        <v>157.71885</v>
      </c>
    </row>
    <row r="11" spans="3:6" x14ac:dyDescent="0.25">
      <c r="C11" s="25" t="s">
        <v>104</v>
      </c>
      <c r="D11" s="27">
        <f>'8 день '!E18</f>
        <v>60.320565000000002</v>
      </c>
      <c r="E11" s="27">
        <f>'8 день '!E48</f>
        <v>86.448550000000012</v>
      </c>
      <c r="F11" s="27">
        <f t="shared" si="0"/>
        <v>146.769115</v>
      </c>
    </row>
    <row r="12" spans="3:6" x14ac:dyDescent="0.25">
      <c r="C12" s="25" t="s">
        <v>105</v>
      </c>
      <c r="D12" s="27">
        <f>'9 день  '!E28</f>
        <v>71.152389999999997</v>
      </c>
      <c r="E12" s="27">
        <f>'9 день  '!E59</f>
        <v>57.182109999999994</v>
      </c>
      <c r="F12" s="27">
        <f t="shared" si="0"/>
        <v>128.33449999999999</v>
      </c>
    </row>
    <row r="13" spans="3:6" x14ac:dyDescent="0.25">
      <c r="C13" s="25" t="s">
        <v>106</v>
      </c>
      <c r="D13" s="27">
        <f>'10 день  '!E18</f>
        <v>59.19619999999999</v>
      </c>
      <c r="E13" s="27">
        <f>'10 день  '!E53</f>
        <v>80.062670000000011</v>
      </c>
      <c r="F13" s="27">
        <f t="shared" si="0"/>
        <v>139.25887</v>
      </c>
    </row>
    <row r="15" spans="3:6" x14ac:dyDescent="0.25">
      <c r="C15" s="37" t="s">
        <v>204</v>
      </c>
      <c r="D15" s="38">
        <f>(D13+D12+D11+D10+D9+D8+D7+D6+D5+D4)/10</f>
        <v>67.407997499999993</v>
      </c>
      <c r="E15" s="38">
        <f t="shared" ref="E15:F15" si="1">(E13+E12+E11+E10+E9+E8+E7+E6+E5+E4)/10</f>
        <v>78.095490000000012</v>
      </c>
      <c r="F15" s="38">
        <f t="shared" si="1"/>
        <v>145.50348749999998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78"/>
  <sheetViews>
    <sheetView workbookViewId="0">
      <selection activeCell="D72" sqref="D72:D77"/>
    </sheetView>
  </sheetViews>
  <sheetFormatPr defaultRowHeight="15" x14ac:dyDescent="0.25"/>
  <cols>
    <col min="2" max="2" width="9.140625" style="3"/>
    <col min="3" max="3" width="52.5703125" customWidth="1"/>
    <col min="4" max="4" width="47.85546875" customWidth="1"/>
  </cols>
  <sheetData>
    <row r="3" spans="2:4" ht="23.25" x14ac:dyDescent="0.35">
      <c r="B3" s="2" t="s">
        <v>0</v>
      </c>
      <c r="C3" s="1" t="s">
        <v>1</v>
      </c>
      <c r="D3" s="1" t="s">
        <v>2</v>
      </c>
    </row>
    <row r="4" spans="2:4" x14ac:dyDescent="0.25">
      <c r="B4" s="3">
        <v>1</v>
      </c>
      <c r="C4" t="s">
        <v>72</v>
      </c>
      <c r="D4" t="s">
        <v>26</v>
      </c>
    </row>
    <row r="5" spans="2:4" x14ac:dyDescent="0.25">
      <c r="C5" t="s">
        <v>9</v>
      </c>
      <c r="D5" t="s">
        <v>49</v>
      </c>
    </row>
    <row r="6" spans="2:4" x14ac:dyDescent="0.25">
      <c r="C6" t="s">
        <v>6</v>
      </c>
      <c r="D6" t="s">
        <v>22</v>
      </c>
    </row>
    <row r="7" spans="2:4" x14ac:dyDescent="0.25">
      <c r="C7" t="s">
        <v>7</v>
      </c>
      <c r="D7" t="s">
        <v>84</v>
      </c>
    </row>
    <row r="8" spans="2:4" x14ac:dyDescent="0.25">
      <c r="C8" t="s">
        <v>57</v>
      </c>
      <c r="D8" t="s">
        <v>24</v>
      </c>
    </row>
    <row r="9" spans="2:4" x14ac:dyDescent="0.25">
      <c r="C9" t="s">
        <v>14</v>
      </c>
      <c r="D9" t="s">
        <v>89</v>
      </c>
    </row>
    <row r="10" spans="2:4" x14ac:dyDescent="0.25">
      <c r="C10" t="s">
        <v>64</v>
      </c>
    </row>
    <row r="12" spans="2:4" x14ac:dyDescent="0.25">
      <c r="B12" s="3">
        <v>2</v>
      </c>
      <c r="C12" t="s">
        <v>8</v>
      </c>
      <c r="D12" t="s">
        <v>43</v>
      </c>
    </row>
    <row r="13" spans="2:4" x14ac:dyDescent="0.25">
      <c r="C13" t="s">
        <v>77</v>
      </c>
      <c r="D13" t="s">
        <v>29</v>
      </c>
    </row>
    <row r="14" spans="2:4" x14ac:dyDescent="0.25">
      <c r="C14" t="s">
        <v>6</v>
      </c>
      <c r="D14" t="s">
        <v>69</v>
      </c>
    </row>
    <row r="15" spans="2:4" x14ac:dyDescent="0.25">
      <c r="C15" t="s">
        <v>12</v>
      </c>
      <c r="D15" t="s">
        <v>24</v>
      </c>
    </row>
    <row r="16" spans="2:4" x14ac:dyDescent="0.25">
      <c r="C16" t="s">
        <v>71</v>
      </c>
      <c r="D16" t="s">
        <v>90</v>
      </c>
    </row>
    <row r="17" spans="2:4" x14ac:dyDescent="0.25">
      <c r="C17" t="s">
        <v>64</v>
      </c>
    </row>
    <row r="19" spans="2:4" x14ac:dyDescent="0.25">
      <c r="B19" s="3">
        <v>3</v>
      </c>
      <c r="C19" t="s">
        <v>73</v>
      </c>
      <c r="D19" t="s">
        <v>78</v>
      </c>
    </row>
    <row r="20" spans="2:4" x14ac:dyDescent="0.25">
      <c r="C20" t="s">
        <v>11</v>
      </c>
      <c r="D20" t="s">
        <v>33</v>
      </c>
    </row>
    <row r="21" spans="2:4" x14ac:dyDescent="0.25">
      <c r="C21" t="s">
        <v>6</v>
      </c>
      <c r="D21" t="s">
        <v>30</v>
      </c>
    </row>
    <row r="22" spans="2:4" x14ac:dyDescent="0.25">
      <c r="C22" t="s">
        <v>7</v>
      </c>
      <c r="D22" t="s">
        <v>85</v>
      </c>
    </row>
    <row r="23" spans="2:4" x14ac:dyDescent="0.25">
      <c r="C23" t="s">
        <v>62</v>
      </c>
      <c r="D23" t="s">
        <v>24</v>
      </c>
    </row>
    <row r="24" spans="2:4" x14ac:dyDescent="0.25">
      <c r="C24" t="s">
        <v>63</v>
      </c>
      <c r="D24" t="s">
        <v>91</v>
      </c>
    </row>
    <row r="25" spans="2:4" x14ac:dyDescent="0.25">
      <c r="C25" t="s">
        <v>14</v>
      </c>
    </row>
    <row r="27" spans="2:4" x14ac:dyDescent="0.25">
      <c r="B27" s="3">
        <v>4</v>
      </c>
      <c r="C27" t="s">
        <v>13</v>
      </c>
      <c r="D27" t="s">
        <v>28</v>
      </c>
    </row>
    <row r="28" spans="2:4" x14ac:dyDescent="0.25">
      <c r="C28" t="s">
        <v>77</v>
      </c>
      <c r="D28" t="s">
        <v>70</v>
      </c>
    </row>
    <row r="29" spans="2:4" x14ac:dyDescent="0.25">
      <c r="C29" t="s">
        <v>6</v>
      </c>
      <c r="D29" t="s">
        <v>80</v>
      </c>
    </row>
    <row r="30" spans="2:4" x14ac:dyDescent="0.25">
      <c r="C30" t="s">
        <v>12</v>
      </c>
      <c r="D30" t="s">
        <v>35</v>
      </c>
    </row>
    <row r="31" spans="2:4" x14ac:dyDescent="0.25">
      <c r="C31" t="s">
        <v>59</v>
      </c>
      <c r="D31" t="s">
        <v>24</v>
      </c>
    </row>
    <row r="32" spans="2:4" x14ac:dyDescent="0.25">
      <c r="C32" t="s">
        <v>64</v>
      </c>
      <c r="D32" t="s">
        <v>90</v>
      </c>
    </row>
    <row r="34" spans="2:4" x14ac:dyDescent="0.25">
      <c r="B34" s="3">
        <v>5</v>
      </c>
      <c r="C34" t="s">
        <v>15</v>
      </c>
      <c r="D34" t="s">
        <v>20</v>
      </c>
    </row>
    <row r="35" spans="2:4" x14ac:dyDescent="0.25">
      <c r="C35" t="s">
        <v>11</v>
      </c>
      <c r="D35" t="s">
        <v>37</v>
      </c>
    </row>
    <row r="36" spans="2:4" x14ac:dyDescent="0.25">
      <c r="C36" t="s">
        <v>6</v>
      </c>
      <c r="D36" t="s">
        <v>81</v>
      </c>
    </row>
    <row r="37" spans="2:4" x14ac:dyDescent="0.25">
      <c r="C37" t="s">
        <v>7</v>
      </c>
      <c r="D37" t="s">
        <v>86</v>
      </c>
    </row>
    <row r="38" spans="2:4" x14ac:dyDescent="0.25">
      <c r="C38" t="s">
        <v>58</v>
      </c>
      <c r="D38" t="s">
        <v>24</v>
      </c>
    </row>
    <row r="39" spans="2:4" x14ac:dyDescent="0.25">
      <c r="C39" t="s">
        <v>14</v>
      </c>
      <c r="D39" t="s">
        <v>89</v>
      </c>
    </row>
    <row r="40" spans="2:4" x14ac:dyDescent="0.25">
      <c r="C40" t="s">
        <v>64</v>
      </c>
    </row>
    <row r="42" spans="2:4" x14ac:dyDescent="0.25">
      <c r="B42" s="3">
        <v>6</v>
      </c>
      <c r="C42" s="4" t="s">
        <v>16</v>
      </c>
      <c r="D42" t="s">
        <v>68</v>
      </c>
    </row>
    <row r="43" spans="2:4" x14ac:dyDescent="0.25">
      <c r="C43" t="s">
        <v>77</v>
      </c>
      <c r="D43" t="s">
        <v>40</v>
      </c>
    </row>
    <row r="44" spans="2:4" x14ac:dyDescent="0.25">
      <c r="C44" t="s">
        <v>6</v>
      </c>
      <c r="D44" t="s">
        <v>83</v>
      </c>
    </row>
    <row r="45" spans="2:4" x14ac:dyDescent="0.25">
      <c r="C45" t="s">
        <v>12</v>
      </c>
      <c r="D45" t="s">
        <v>87</v>
      </c>
    </row>
    <row r="46" spans="2:4" x14ac:dyDescent="0.25">
      <c r="C46" t="s">
        <v>71</v>
      </c>
      <c r="D46" t="s">
        <v>24</v>
      </c>
    </row>
    <row r="47" spans="2:4" x14ac:dyDescent="0.25">
      <c r="C47" t="s">
        <v>64</v>
      </c>
      <c r="D47" t="s">
        <v>90</v>
      </c>
    </row>
    <row r="49" spans="2:4" x14ac:dyDescent="0.25">
      <c r="B49" s="3">
        <v>7</v>
      </c>
      <c r="C49" t="s">
        <v>17</v>
      </c>
      <c r="D49" t="s">
        <v>32</v>
      </c>
    </row>
    <row r="50" spans="2:4" x14ac:dyDescent="0.25">
      <c r="C50" t="s">
        <v>11</v>
      </c>
      <c r="D50" t="s">
        <v>49</v>
      </c>
    </row>
    <row r="51" spans="2:4" x14ac:dyDescent="0.25">
      <c r="C51" t="s">
        <v>6</v>
      </c>
      <c r="D51" t="s">
        <v>82</v>
      </c>
    </row>
    <row r="52" spans="2:4" x14ac:dyDescent="0.25">
      <c r="C52" t="s">
        <v>7</v>
      </c>
      <c r="D52" t="s">
        <v>88</v>
      </c>
    </row>
    <row r="53" spans="2:4" x14ac:dyDescent="0.25">
      <c r="C53" t="s">
        <v>59</v>
      </c>
      <c r="D53" t="s">
        <v>24</v>
      </c>
    </row>
    <row r="54" spans="2:4" x14ac:dyDescent="0.25">
      <c r="C54" t="s">
        <v>14</v>
      </c>
      <c r="D54" t="s">
        <v>91</v>
      </c>
    </row>
    <row r="56" spans="2:4" x14ac:dyDescent="0.25">
      <c r="B56" s="3">
        <v>8</v>
      </c>
      <c r="C56" t="s">
        <v>74</v>
      </c>
      <c r="D56" t="s">
        <v>52</v>
      </c>
    </row>
    <row r="57" spans="2:4" x14ac:dyDescent="0.25">
      <c r="C57" t="s">
        <v>9</v>
      </c>
      <c r="D57" t="s">
        <v>79</v>
      </c>
    </row>
    <row r="58" spans="2:4" x14ac:dyDescent="0.25">
      <c r="C58" t="s">
        <v>6</v>
      </c>
      <c r="D58" t="s">
        <v>48</v>
      </c>
    </row>
    <row r="59" spans="2:4" x14ac:dyDescent="0.25">
      <c r="C59" t="s">
        <v>12</v>
      </c>
      <c r="D59" t="s">
        <v>24</v>
      </c>
    </row>
    <row r="60" spans="2:4" x14ac:dyDescent="0.25">
      <c r="C60" t="s">
        <v>65</v>
      </c>
      <c r="D60" t="s">
        <v>89</v>
      </c>
    </row>
    <row r="61" spans="2:4" x14ac:dyDescent="0.25">
      <c r="C61" t="s">
        <v>66</v>
      </c>
    </row>
    <row r="62" spans="2:4" x14ac:dyDescent="0.25">
      <c r="C62" t="s">
        <v>64</v>
      </c>
    </row>
    <row r="64" spans="2:4" x14ac:dyDescent="0.25">
      <c r="B64" s="3">
        <v>9</v>
      </c>
      <c r="C64" t="s">
        <v>75</v>
      </c>
      <c r="D64" t="s">
        <v>39</v>
      </c>
    </row>
    <row r="65" spans="2:4" x14ac:dyDescent="0.25">
      <c r="C65" t="s">
        <v>77</v>
      </c>
      <c r="D65" t="s">
        <v>21</v>
      </c>
    </row>
    <row r="66" spans="2:4" x14ac:dyDescent="0.25">
      <c r="C66" t="s">
        <v>6</v>
      </c>
      <c r="D66" t="s">
        <v>80</v>
      </c>
    </row>
    <row r="67" spans="2:4" x14ac:dyDescent="0.25">
      <c r="C67" t="s">
        <v>7</v>
      </c>
      <c r="D67" t="s">
        <v>51</v>
      </c>
    </row>
    <row r="68" spans="2:4" x14ac:dyDescent="0.25">
      <c r="C68" t="s">
        <v>60</v>
      </c>
      <c r="D68" t="s">
        <v>24</v>
      </c>
    </row>
    <row r="69" spans="2:4" x14ac:dyDescent="0.25">
      <c r="C69" t="s">
        <v>61</v>
      </c>
      <c r="D69" t="s">
        <v>91</v>
      </c>
    </row>
    <row r="70" spans="2:4" x14ac:dyDescent="0.25">
      <c r="C70" t="s">
        <v>64</v>
      </c>
    </row>
    <row r="72" spans="2:4" x14ac:dyDescent="0.25">
      <c r="B72" s="3">
        <v>10</v>
      </c>
      <c r="C72" t="s">
        <v>76</v>
      </c>
      <c r="D72" s="4" t="s">
        <v>36</v>
      </c>
    </row>
    <row r="73" spans="2:4" x14ac:dyDescent="0.25">
      <c r="C73" t="s">
        <v>11</v>
      </c>
      <c r="D73" t="s">
        <v>53</v>
      </c>
    </row>
    <row r="74" spans="2:4" x14ac:dyDescent="0.25">
      <c r="C74" t="s">
        <v>6</v>
      </c>
      <c r="D74" t="s">
        <v>54</v>
      </c>
    </row>
    <row r="75" spans="2:4" x14ac:dyDescent="0.25">
      <c r="C75" t="s">
        <v>12</v>
      </c>
      <c r="D75" t="s">
        <v>55</v>
      </c>
    </row>
    <row r="76" spans="2:4" x14ac:dyDescent="0.25">
      <c r="C76" t="s">
        <v>57</v>
      </c>
      <c r="D76" t="s">
        <v>24</v>
      </c>
    </row>
    <row r="77" spans="2:4" x14ac:dyDescent="0.25">
      <c r="C77" t="s">
        <v>14</v>
      </c>
      <c r="D77" t="s">
        <v>90</v>
      </c>
    </row>
    <row r="78" spans="2:4" x14ac:dyDescent="0.25">
      <c r="C78" t="s">
        <v>64</v>
      </c>
    </row>
  </sheetData>
  <autoFilter ref="B3:D77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92"/>
  <sheetViews>
    <sheetView tabSelected="1" topLeftCell="A115" workbookViewId="0">
      <selection activeCell="B143" sqref="B143"/>
    </sheetView>
  </sheetViews>
  <sheetFormatPr defaultRowHeight="15" x14ac:dyDescent="0.25"/>
  <cols>
    <col min="2" max="2" width="11.5703125" style="3" customWidth="1"/>
    <col min="3" max="3" width="45.7109375" customWidth="1"/>
    <col min="4" max="4" width="11.5703125" customWidth="1"/>
    <col min="7" max="7" width="12.5703125" customWidth="1"/>
    <col min="8" max="8" width="15.85546875" customWidth="1"/>
  </cols>
  <sheetData>
    <row r="2" spans="2:8" x14ac:dyDescent="0.25">
      <c r="D2" s="65" t="s">
        <v>225</v>
      </c>
      <c r="E2" s="65"/>
      <c r="F2" s="65"/>
      <c r="G2" s="65"/>
      <c r="H2" s="65"/>
    </row>
    <row r="3" spans="2:8" x14ac:dyDescent="0.25">
      <c r="D3" s="65"/>
      <c r="E3" s="65"/>
      <c r="F3" s="65"/>
      <c r="G3" s="65"/>
      <c r="H3" s="65"/>
    </row>
    <row r="4" spans="2:8" x14ac:dyDescent="0.25">
      <c r="D4" s="65"/>
      <c r="E4" s="65"/>
      <c r="F4" s="65"/>
      <c r="G4" s="65"/>
      <c r="H4" s="65"/>
    </row>
    <row r="5" spans="2:8" ht="36.75" customHeight="1" x14ac:dyDescent="0.25">
      <c r="D5" s="65"/>
      <c r="E5" s="65"/>
      <c r="F5" s="65"/>
      <c r="G5" s="65"/>
      <c r="H5" s="65"/>
    </row>
    <row r="7" spans="2:8" x14ac:dyDescent="0.25">
      <c r="B7" s="63" t="s">
        <v>231</v>
      </c>
      <c r="C7" s="66" t="s">
        <v>228</v>
      </c>
      <c r="D7" s="63" t="s">
        <v>113</v>
      </c>
      <c r="E7" s="68" t="s">
        <v>226</v>
      </c>
      <c r="F7" s="69"/>
      <c r="G7" s="70"/>
      <c r="H7" s="63" t="s">
        <v>227</v>
      </c>
    </row>
    <row r="8" spans="2:8" ht="18" customHeight="1" thickBot="1" x14ac:dyDescent="0.3">
      <c r="B8" s="64"/>
      <c r="C8" s="67"/>
      <c r="D8" s="64"/>
      <c r="E8" s="6" t="s">
        <v>94</v>
      </c>
      <c r="F8" s="6" t="s">
        <v>95</v>
      </c>
      <c r="G8" s="6" t="s">
        <v>96</v>
      </c>
      <c r="H8" s="64"/>
    </row>
    <row r="9" spans="2:8" ht="21" thickBot="1" x14ac:dyDescent="0.3">
      <c r="B9" s="60" t="s">
        <v>97</v>
      </c>
      <c r="C9" s="61"/>
      <c r="D9" s="61"/>
      <c r="E9" s="61"/>
      <c r="F9" s="61"/>
      <c r="G9" s="61"/>
      <c r="H9" s="62"/>
    </row>
    <row r="10" spans="2:8" x14ac:dyDescent="0.25">
      <c r="B10" s="45"/>
      <c r="C10" s="7" t="s">
        <v>107</v>
      </c>
      <c r="D10" s="7"/>
      <c r="E10" s="7"/>
      <c r="F10" s="7"/>
      <c r="G10" s="7"/>
      <c r="H10" s="7"/>
    </row>
    <row r="11" spans="2:8" x14ac:dyDescent="0.25">
      <c r="B11" s="46">
        <v>173</v>
      </c>
      <c r="C11" s="11" t="s">
        <v>72</v>
      </c>
      <c r="D11" s="11">
        <v>200</v>
      </c>
      <c r="E11" s="11">
        <v>6.1</v>
      </c>
      <c r="F11" s="11">
        <v>4</v>
      </c>
      <c r="G11" s="11">
        <v>36.96</v>
      </c>
      <c r="H11" s="11">
        <v>208.24</v>
      </c>
    </row>
    <row r="12" spans="2:8" x14ac:dyDescent="0.25">
      <c r="B12" s="46">
        <v>378</v>
      </c>
      <c r="C12" s="11" t="s">
        <v>9</v>
      </c>
      <c r="D12" s="11">
        <v>200</v>
      </c>
      <c r="E12" s="11">
        <v>2.0299999999999998</v>
      </c>
      <c r="F12" s="11">
        <v>1.8</v>
      </c>
      <c r="G12" s="11">
        <v>21.2</v>
      </c>
      <c r="H12" s="11">
        <v>108</v>
      </c>
    </row>
    <row r="13" spans="2:8" x14ac:dyDescent="0.25">
      <c r="B13" s="46" t="s">
        <v>229</v>
      </c>
      <c r="C13" s="11" t="s">
        <v>110</v>
      </c>
      <c r="D13" s="11">
        <v>44</v>
      </c>
      <c r="E13" s="11">
        <v>3.48</v>
      </c>
      <c r="F13" s="11">
        <v>0.44</v>
      </c>
      <c r="G13" s="11">
        <v>21.25</v>
      </c>
      <c r="H13" s="11">
        <v>102.87</v>
      </c>
    </row>
    <row r="14" spans="2:8" x14ac:dyDescent="0.25">
      <c r="B14" s="46" t="s">
        <v>229</v>
      </c>
      <c r="C14" s="11" t="s">
        <v>57</v>
      </c>
      <c r="D14" s="11">
        <v>200</v>
      </c>
      <c r="E14" s="11">
        <v>8.2100000000000009</v>
      </c>
      <c r="F14" s="11">
        <v>3.01</v>
      </c>
      <c r="G14" s="11">
        <v>11.81</v>
      </c>
      <c r="H14" s="11">
        <v>107.01</v>
      </c>
    </row>
    <row r="15" spans="2:8" x14ac:dyDescent="0.25">
      <c r="B15" s="46">
        <v>209</v>
      </c>
      <c r="C15" s="11" t="s">
        <v>14</v>
      </c>
      <c r="D15" s="11">
        <v>20</v>
      </c>
      <c r="E15" s="11">
        <v>2.54</v>
      </c>
      <c r="F15" s="11">
        <v>2.2999999999999998</v>
      </c>
      <c r="G15" s="11">
        <v>0.14000000000000001</v>
      </c>
      <c r="H15" s="11">
        <v>31.42</v>
      </c>
    </row>
    <row r="16" spans="2:8" x14ac:dyDescent="0.25">
      <c r="B16" s="46">
        <v>338</v>
      </c>
      <c r="C16" s="11" t="s">
        <v>224</v>
      </c>
      <c r="D16" s="11">
        <v>120</v>
      </c>
      <c r="E16" s="11">
        <v>0.48</v>
      </c>
      <c r="F16" s="11">
        <v>0.48</v>
      </c>
      <c r="G16" s="11">
        <v>11.76</v>
      </c>
      <c r="H16" s="11">
        <v>53.28</v>
      </c>
    </row>
    <row r="17" spans="2:8" x14ac:dyDescent="0.25">
      <c r="B17" s="47"/>
      <c r="C17" s="12"/>
      <c r="D17" s="12">
        <f>SUM(D11:D16)</f>
        <v>784</v>
      </c>
      <c r="E17" s="12">
        <f>SUM(E11:E16)</f>
        <v>22.84</v>
      </c>
      <c r="F17" s="12">
        <f>SUM(F11:F16)</f>
        <v>12.030000000000001</v>
      </c>
      <c r="G17" s="12">
        <f>SUM(G11:G16)</f>
        <v>103.12</v>
      </c>
      <c r="H17" s="12">
        <f>SUM(H11:H16)</f>
        <v>610.81999999999994</v>
      </c>
    </row>
    <row r="18" spans="2:8" x14ac:dyDescent="0.25">
      <c r="B18" s="48"/>
      <c r="C18" s="9" t="s">
        <v>108</v>
      </c>
      <c r="D18" s="9"/>
      <c r="E18" s="9"/>
      <c r="F18" s="9"/>
      <c r="G18" s="9"/>
      <c r="H18" s="9"/>
    </row>
    <row r="19" spans="2:8" x14ac:dyDescent="0.25">
      <c r="B19" s="46">
        <v>67</v>
      </c>
      <c r="C19" s="11" t="s">
        <v>78</v>
      </c>
      <c r="D19" s="11">
        <v>90</v>
      </c>
      <c r="E19" s="11">
        <v>1.46</v>
      </c>
      <c r="F19" s="11">
        <v>5.58</v>
      </c>
      <c r="G19" s="11">
        <v>8.01</v>
      </c>
      <c r="H19" s="11">
        <v>88.09</v>
      </c>
    </row>
    <row r="20" spans="2:8" x14ac:dyDescent="0.25">
      <c r="B20" s="46">
        <v>102</v>
      </c>
      <c r="C20" s="11" t="s">
        <v>21</v>
      </c>
      <c r="D20" s="11">
        <v>200</v>
      </c>
      <c r="E20" s="11">
        <v>4.3899999999999997</v>
      </c>
      <c r="F20" s="11">
        <v>4.22</v>
      </c>
      <c r="G20" s="11">
        <v>13.23</v>
      </c>
      <c r="H20" s="11">
        <v>118.6</v>
      </c>
    </row>
    <row r="21" spans="2:8" x14ac:dyDescent="0.25">
      <c r="B21" s="46">
        <v>139</v>
      </c>
      <c r="C21" s="11" t="s">
        <v>22</v>
      </c>
      <c r="D21" s="11">
        <v>150</v>
      </c>
      <c r="E21" s="11">
        <v>3.06</v>
      </c>
      <c r="F21" s="11">
        <v>5.52</v>
      </c>
      <c r="G21" s="11">
        <v>11.84</v>
      </c>
      <c r="H21" s="11">
        <v>115.5</v>
      </c>
    </row>
    <row r="22" spans="2:8" x14ac:dyDescent="0.25">
      <c r="B22" s="46">
        <v>278</v>
      </c>
      <c r="C22" s="11" t="s">
        <v>84</v>
      </c>
      <c r="D22" s="11">
        <v>90</v>
      </c>
      <c r="E22" s="11">
        <v>6.65</v>
      </c>
      <c r="F22" s="11">
        <v>7.37</v>
      </c>
      <c r="G22" s="11">
        <v>8.77</v>
      </c>
      <c r="H22" s="11">
        <v>128.44999999999999</v>
      </c>
    </row>
    <row r="23" spans="2:8" x14ac:dyDescent="0.25">
      <c r="B23" s="46" t="s">
        <v>229</v>
      </c>
      <c r="C23" s="11" t="s">
        <v>110</v>
      </c>
      <c r="D23" s="11">
        <v>44</v>
      </c>
      <c r="E23" s="11">
        <v>3.48</v>
      </c>
      <c r="F23" s="11">
        <v>0.44</v>
      </c>
      <c r="G23" s="11">
        <v>21.25</v>
      </c>
      <c r="H23" s="11">
        <v>102.87</v>
      </c>
    </row>
    <row r="24" spans="2:8" x14ac:dyDescent="0.25">
      <c r="B24" s="46" t="s">
        <v>229</v>
      </c>
      <c r="C24" s="11" t="s">
        <v>116</v>
      </c>
      <c r="D24" s="11">
        <v>50</v>
      </c>
      <c r="E24" s="11">
        <v>2.8</v>
      </c>
      <c r="F24" s="11">
        <v>0.55000000000000004</v>
      </c>
      <c r="G24" s="11">
        <v>24.7</v>
      </c>
      <c r="H24" s="11">
        <v>114.95</v>
      </c>
    </row>
    <row r="25" spans="2:8" x14ac:dyDescent="0.25">
      <c r="B25" s="46">
        <v>389</v>
      </c>
      <c r="C25" s="11" t="s">
        <v>89</v>
      </c>
      <c r="D25" s="11">
        <v>200</v>
      </c>
      <c r="E25" s="11">
        <v>1</v>
      </c>
      <c r="F25" s="11">
        <v>0.2</v>
      </c>
      <c r="G25" s="11">
        <v>0.6</v>
      </c>
      <c r="H25" s="11">
        <v>86.6</v>
      </c>
    </row>
    <row r="26" spans="2:8" ht="15.75" thickBot="1" x14ac:dyDescent="0.3">
      <c r="B26" s="49"/>
      <c r="C26" s="13" t="s">
        <v>112</v>
      </c>
      <c r="D26" s="13">
        <f>SUM(D19:D25)</f>
        <v>824</v>
      </c>
      <c r="E26" s="13">
        <f>SUM(E19:E25)</f>
        <v>22.84</v>
      </c>
      <c r="F26" s="13">
        <f>SUM(F19:F25)</f>
        <v>23.880000000000003</v>
      </c>
      <c r="G26" s="13">
        <f>SUM(G19:G25)</f>
        <v>88.399999999999991</v>
      </c>
      <c r="H26" s="13">
        <f>SUM(H19:H25)</f>
        <v>755.06000000000006</v>
      </c>
    </row>
    <row r="27" spans="2:8" ht="21" thickBot="1" x14ac:dyDescent="0.35">
      <c r="B27" s="57" t="s">
        <v>98</v>
      </c>
      <c r="C27" s="58"/>
      <c r="D27" s="58"/>
      <c r="E27" s="58"/>
      <c r="F27" s="58"/>
      <c r="G27" s="58"/>
      <c r="H27" s="59"/>
    </row>
    <row r="28" spans="2:8" x14ac:dyDescent="0.25">
      <c r="B28" s="45"/>
      <c r="C28" s="7" t="s">
        <v>107</v>
      </c>
      <c r="D28" s="7"/>
      <c r="E28" s="7"/>
      <c r="F28" s="7"/>
      <c r="G28" s="7"/>
      <c r="H28" s="7"/>
    </row>
    <row r="29" spans="2:8" x14ac:dyDescent="0.25">
      <c r="B29" s="47">
        <v>222</v>
      </c>
      <c r="C29" s="8" t="s">
        <v>8</v>
      </c>
      <c r="D29" s="51">
        <v>200</v>
      </c>
      <c r="E29" s="51">
        <v>25.89</v>
      </c>
      <c r="F29" s="51">
        <v>20.260000000000002</v>
      </c>
      <c r="G29" s="51">
        <v>66.31</v>
      </c>
      <c r="H29" s="51">
        <v>551.42999999999995</v>
      </c>
    </row>
    <row r="30" spans="2:8" x14ac:dyDescent="0.25">
      <c r="B30" s="47">
        <v>379</v>
      </c>
      <c r="C30" s="8" t="s">
        <v>77</v>
      </c>
      <c r="D30" s="8">
        <v>200</v>
      </c>
      <c r="E30" s="8">
        <v>3.17</v>
      </c>
      <c r="F30" s="8">
        <v>2.68</v>
      </c>
      <c r="G30" s="8">
        <v>15.95</v>
      </c>
      <c r="H30" s="8">
        <v>100.6</v>
      </c>
    </row>
    <row r="31" spans="2:8" x14ac:dyDescent="0.25">
      <c r="B31" s="47" t="s">
        <v>229</v>
      </c>
      <c r="C31" s="8" t="s">
        <v>110</v>
      </c>
      <c r="D31" s="8">
        <v>49</v>
      </c>
      <c r="E31" s="8">
        <v>3.87</v>
      </c>
      <c r="F31" s="8">
        <v>0.49</v>
      </c>
      <c r="G31" s="8">
        <v>23.67</v>
      </c>
      <c r="H31" s="8">
        <v>114.56</v>
      </c>
    </row>
    <row r="32" spans="2:8" x14ac:dyDescent="0.25">
      <c r="B32" s="47">
        <v>14</v>
      </c>
      <c r="C32" s="8" t="s">
        <v>121</v>
      </c>
      <c r="D32" s="8">
        <v>8</v>
      </c>
      <c r="E32" s="8">
        <v>0.08</v>
      </c>
      <c r="F32" s="8">
        <v>5.76</v>
      </c>
      <c r="G32" s="8">
        <v>0.1</v>
      </c>
      <c r="H32" s="8">
        <v>52.58</v>
      </c>
    </row>
    <row r="33" spans="2:8" s="50" customFormat="1" x14ac:dyDescent="0.25">
      <c r="B33" s="47">
        <v>386</v>
      </c>
      <c r="C33" s="8" t="s">
        <v>62</v>
      </c>
      <c r="D33" s="8">
        <v>200</v>
      </c>
      <c r="E33" s="8">
        <v>5.8</v>
      </c>
      <c r="F33" s="8">
        <v>5</v>
      </c>
      <c r="G33" s="8">
        <v>8</v>
      </c>
      <c r="H33" s="8">
        <v>100</v>
      </c>
    </row>
    <row r="34" spans="2:8" x14ac:dyDescent="0.25">
      <c r="B34" s="47">
        <v>338</v>
      </c>
      <c r="C34" s="8" t="s">
        <v>206</v>
      </c>
      <c r="D34" s="8">
        <v>120</v>
      </c>
      <c r="E34" s="8">
        <v>0.48</v>
      </c>
      <c r="F34" s="8">
        <v>0.37</v>
      </c>
      <c r="G34" s="8">
        <v>12.37</v>
      </c>
      <c r="H34" s="8">
        <v>54.61</v>
      </c>
    </row>
    <row r="35" spans="2:8" x14ac:dyDescent="0.25">
      <c r="B35" s="47"/>
      <c r="C35" s="12" t="s">
        <v>111</v>
      </c>
      <c r="D35" s="12">
        <f>SUM(D29:D34)</f>
        <v>777</v>
      </c>
      <c r="E35" s="12">
        <f>SUM(E29:E34)</f>
        <v>39.289999999999992</v>
      </c>
      <c r="F35" s="12">
        <f>SUM(F29:F34)</f>
        <v>34.559999999999995</v>
      </c>
      <c r="G35" s="12">
        <f>SUM(G29:G34)</f>
        <v>126.4</v>
      </c>
      <c r="H35" s="12">
        <f>SUM(H29:H34)</f>
        <v>973.78</v>
      </c>
    </row>
    <row r="36" spans="2:8" x14ac:dyDescent="0.25">
      <c r="B36" s="48"/>
      <c r="C36" s="9" t="s">
        <v>108</v>
      </c>
      <c r="D36" s="9"/>
      <c r="E36" s="9"/>
      <c r="F36" s="9"/>
      <c r="G36" s="9"/>
      <c r="H36" s="9"/>
    </row>
    <row r="37" spans="2:8" x14ac:dyDescent="0.25">
      <c r="B37" s="46">
        <v>52</v>
      </c>
      <c r="C37" s="8" t="s">
        <v>232</v>
      </c>
      <c r="D37" s="8">
        <v>100</v>
      </c>
      <c r="E37" s="8">
        <v>1.85</v>
      </c>
      <c r="F37" s="8">
        <v>6.04</v>
      </c>
      <c r="G37" s="8">
        <v>18.059999999999999</v>
      </c>
      <c r="H37" s="8">
        <v>134</v>
      </c>
    </row>
    <row r="38" spans="2:8" x14ac:dyDescent="0.25">
      <c r="B38" s="47">
        <v>106</v>
      </c>
      <c r="C38" s="8" t="s">
        <v>49</v>
      </c>
      <c r="D38" s="8">
        <v>200</v>
      </c>
      <c r="E38" s="8">
        <v>1.76</v>
      </c>
      <c r="F38" s="8">
        <v>2.2200000000000002</v>
      </c>
      <c r="G38" s="8">
        <v>12.31</v>
      </c>
      <c r="H38" s="8">
        <v>84.8</v>
      </c>
    </row>
    <row r="39" spans="2:8" x14ac:dyDescent="0.25">
      <c r="B39" s="47">
        <v>291</v>
      </c>
      <c r="C39" s="8" t="s">
        <v>69</v>
      </c>
      <c r="D39" s="8">
        <v>180</v>
      </c>
      <c r="E39" s="8">
        <v>18.010000000000002</v>
      </c>
      <c r="F39" s="8">
        <v>8.9499999999999993</v>
      </c>
      <c r="G39" s="8">
        <v>36.450000000000003</v>
      </c>
      <c r="H39" s="8">
        <v>298.67</v>
      </c>
    </row>
    <row r="40" spans="2:8" x14ac:dyDescent="0.25">
      <c r="B40" s="47" t="s">
        <v>229</v>
      </c>
      <c r="C40" s="8" t="s">
        <v>110</v>
      </c>
      <c r="D40" s="8">
        <v>48</v>
      </c>
      <c r="E40" s="8">
        <v>3.79</v>
      </c>
      <c r="F40" s="8">
        <v>0.48</v>
      </c>
      <c r="G40" s="8">
        <v>23.18</v>
      </c>
      <c r="H40" s="8">
        <v>112.22</v>
      </c>
    </row>
    <row r="41" spans="2:8" x14ac:dyDescent="0.25">
      <c r="B41" s="47" t="s">
        <v>229</v>
      </c>
      <c r="C41" s="8" t="s">
        <v>116</v>
      </c>
      <c r="D41" s="8">
        <v>50</v>
      </c>
      <c r="E41" s="8">
        <v>2.8</v>
      </c>
      <c r="F41" s="8">
        <v>0.55000000000000004</v>
      </c>
      <c r="G41" s="8">
        <v>24.7</v>
      </c>
      <c r="H41" s="8">
        <v>114.95</v>
      </c>
    </row>
    <row r="42" spans="2:8" x14ac:dyDescent="0.25">
      <c r="B42" s="47">
        <v>349</v>
      </c>
      <c r="C42" s="8" t="s">
        <v>91</v>
      </c>
      <c r="D42" s="8">
        <v>200</v>
      </c>
      <c r="E42" s="8">
        <v>0.66</v>
      </c>
      <c r="F42" s="8">
        <v>0.09</v>
      </c>
      <c r="G42" s="8">
        <v>32.01</v>
      </c>
      <c r="H42" s="8">
        <v>132.80000000000001</v>
      </c>
    </row>
    <row r="43" spans="2:8" ht="15.75" thickBot="1" x14ac:dyDescent="0.3">
      <c r="B43" s="49"/>
      <c r="C43" s="13" t="s">
        <v>112</v>
      </c>
      <c r="D43" s="13">
        <f>SUM(D37:D42)</f>
        <v>778</v>
      </c>
      <c r="E43" s="13">
        <f>SUM(E37:E42)</f>
        <v>28.87</v>
      </c>
      <c r="F43" s="13">
        <f>SUM(F37:F42)</f>
        <v>18.330000000000002</v>
      </c>
      <c r="G43" s="13">
        <f>SUM(G37:G42)</f>
        <v>146.71</v>
      </c>
      <c r="H43" s="13">
        <f>SUM(H37:H42)</f>
        <v>877.44</v>
      </c>
    </row>
    <row r="44" spans="2:8" ht="21" thickBot="1" x14ac:dyDescent="0.35">
      <c r="B44" s="57" t="s">
        <v>99</v>
      </c>
      <c r="C44" s="58"/>
      <c r="D44" s="58"/>
      <c r="E44" s="58"/>
      <c r="F44" s="58"/>
      <c r="G44" s="58"/>
      <c r="H44" s="59"/>
    </row>
    <row r="45" spans="2:8" x14ac:dyDescent="0.25">
      <c r="B45" s="45"/>
      <c r="C45" s="7" t="s">
        <v>107</v>
      </c>
      <c r="D45" s="7"/>
      <c r="E45" s="7"/>
      <c r="F45" s="7"/>
      <c r="G45" s="7"/>
      <c r="H45" s="7"/>
    </row>
    <row r="46" spans="2:8" x14ac:dyDescent="0.25">
      <c r="B46" s="47">
        <v>173</v>
      </c>
      <c r="C46" s="8" t="s">
        <v>73</v>
      </c>
      <c r="D46" s="8">
        <v>200</v>
      </c>
      <c r="E46" s="8">
        <v>6.1</v>
      </c>
      <c r="F46" s="8">
        <v>4</v>
      </c>
      <c r="G46" s="8">
        <v>36.96</v>
      </c>
      <c r="H46" s="8">
        <v>208.24</v>
      </c>
    </row>
    <row r="47" spans="2:8" x14ac:dyDescent="0.25">
      <c r="B47" s="47">
        <v>382</v>
      </c>
      <c r="C47" s="8" t="s">
        <v>11</v>
      </c>
      <c r="D47" s="8">
        <v>200</v>
      </c>
      <c r="E47" s="8">
        <v>4.08</v>
      </c>
      <c r="F47" s="8">
        <v>3.55</v>
      </c>
      <c r="G47" s="8">
        <v>17.579999999999998</v>
      </c>
      <c r="H47" s="8">
        <v>118.6</v>
      </c>
    </row>
    <row r="48" spans="2:8" x14ac:dyDescent="0.25">
      <c r="B48" s="46" t="s">
        <v>229</v>
      </c>
      <c r="C48" s="11" t="s">
        <v>110</v>
      </c>
      <c r="D48" s="11">
        <v>87</v>
      </c>
      <c r="E48" s="11">
        <v>6.87</v>
      </c>
      <c r="F48" s="11">
        <v>0.87</v>
      </c>
      <c r="G48" s="11">
        <v>42.02</v>
      </c>
      <c r="H48" s="11">
        <v>203.41</v>
      </c>
    </row>
    <row r="49" spans="2:8" x14ac:dyDescent="0.25">
      <c r="B49" s="47">
        <v>15</v>
      </c>
      <c r="C49" s="8" t="s">
        <v>122</v>
      </c>
      <c r="D49" s="8">
        <v>16</v>
      </c>
      <c r="E49" s="8">
        <v>3.71</v>
      </c>
      <c r="F49" s="8">
        <v>4.72</v>
      </c>
      <c r="G49" s="8">
        <v>0</v>
      </c>
      <c r="H49" s="8">
        <v>89.58</v>
      </c>
    </row>
    <row r="50" spans="2:8" x14ac:dyDescent="0.25">
      <c r="B50" s="82">
        <v>389</v>
      </c>
      <c r="C50" s="25" t="s">
        <v>89</v>
      </c>
      <c r="D50" s="25">
        <v>200</v>
      </c>
      <c r="E50" s="25">
        <v>1</v>
      </c>
      <c r="F50" s="25">
        <v>0.2</v>
      </c>
      <c r="G50" s="25">
        <v>0.6</v>
      </c>
      <c r="H50" s="25">
        <v>86.6</v>
      </c>
    </row>
    <row r="51" spans="2:8" s="50" customFormat="1" x14ac:dyDescent="0.25">
      <c r="B51" s="46" t="s">
        <v>229</v>
      </c>
      <c r="C51" s="11" t="s">
        <v>63</v>
      </c>
      <c r="D51" s="11">
        <v>30</v>
      </c>
      <c r="E51" s="11">
        <v>1.5</v>
      </c>
      <c r="F51" s="11">
        <v>0.05</v>
      </c>
      <c r="G51" s="55">
        <v>21</v>
      </c>
      <c r="H51" s="11">
        <v>96</v>
      </c>
    </row>
    <row r="52" spans="2:8" x14ac:dyDescent="0.25">
      <c r="B52" s="46">
        <v>338</v>
      </c>
      <c r="C52" s="11" t="s">
        <v>118</v>
      </c>
      <c r="D52" s="11">
        <v>120</v>
      </c>
      <c r="E52" s="11">
        <v>0.48</v>
      </c>
      <c r="F52" s="11">
        <v>0.48</v>
      </c>
      <c r="G52" s="11">
        <v>11.76</v>
      </c>
      <c r="H52" s="11">
        <v>53.28</v>
      </c>
    </row>
    <row r="53" spans="2:8" x14ac:dyDescent="0.25">
      <c r="B53" s="47">
        <v>209</v>
      </c>
      <c r="C53" s="8" t="s">
        <v>14</v>
      </c>
      <c r="D53" s="8">
        <v>40</v>
      </c>
      <c r="E53" s="8">
        <v>5.08</v>
      </c>
      <c r="F53" s="8">
        <v>4.5999999999999996</v>
      </c>
      <c r="G53" s="8">
        <v>0.28000000000000003</v>
      </c>
      <c r="H53" s="8">
        <v>62.84</v>
      </c>
    </row>
    <row r="54" spans="2:8" x14ac:dyDescent="0.25">
      <c r="B54" s="47"/>
      <c r="C54" s="12" t="s">
        <v>111</v>
      </c>
      <c r="D54" s="12">
        <f>SUM(D46:D53)</f>
        <v>893</v>
      </c>
      <c r="E54" s="12">
        <f>SUM(E46:E53)</f>
        <v>28.82</v>
      </c>
      <c r="F54" s="12">
        <f>SUM(F46:F53)</f>
        <v>18.47</v>
      </c>
      <c r="G54" s="12">
        <f>SUM(G46:G53)</f>
        <v>130.19999999999999</v>
      </c>
      <c r="H54" s="12">
        <f>SUM(H46:H53)</f>
        <v>918.55000000000007</v>
      </c>
    </row>
    <row r="55" spans="2:8" x14ac:dyDescent="0.25">
      <c r="B55" s="48"/>
      <c r="C55" s="9" t="s">
        <v>108</v>
      </c>
      <c r="D55" s="9"/>
      <c r="E55" s="9"/>
      <c r="F55" s="9"/>
      <c r="G55" s="9"/>
      <c r="H55" s="9"/>
    </row>
    <row r="56" spans="2:8" x14ac:dyDescent="0.25">
      <c r="B56" s="46">
        <v>45</v>
      </c>
      <c r="C56" s="8" t="s">
        <v>233</v>
      </c>
      <c r="D56" s="8">
        <v>100</v>
      </c>
      <c r="E56" s="8">
        <v>0.12</v>
      </c>
      <c r="F56" s="8">
        <v>5.0999999999999996</v>
      </c>
      <c r="G56" s="8">
        <v>11.17</v>
      </c>
      <c r="H56" s="8">
        <v>90.1</v>
      </c>
    </row>
    <row r="57" spans="2:8" x14ac:dyDescent="0.25">
      <c r="B57" s="47">
        <v>96</v>
      </c>
      <c r="C57" s="8" t="s">
        <v>33</v>
      </c>
      <c r="D57" s="8">
        <v>200</v>
      </c>
      <c r="E57" s="8">
        <v>1.61</v>
      </c>
      <c r="F57" s="8">
        <v>4.07</v>
      </c>
      <c r="G57" s="8">
        <v>9.58</v>
      </c>
      <c r="H57" s="8">
        <v>85.8</v>
      </c>
    </row>
    <row r="58" spans="2:8" x14ac:dyDescent="0.25">
      <c r="B58" s="47">
        <v>312</v>
      </c>
      <c r="C58" s="8" t="s">
        <v>30</v>
      </c>
      <c r="D58" s="8">
        <v>150</v>
      </c>
      <c r="E58" s="8">
        <v>3.06</v>
      </c>
      <c r="F58" s="8">
        <v>4.8</v>
      </c>
      <c r="G58" s="8">
        <v>20.440000000000001</v>
      </c>
      <c r="H58" s="8">
        <v>137.25</v>
      </c>
    </row>
    <row r="59" spans="2:8" x14ac:dyDescent="0.25">
      <c r="B59" s="47">
        <v>235</v>
      </c>
      <c r="C59" s="8" t="s">
        <v>85</v>
      </c>
      <c r="D59" s="8">
        <v>90</v>
      </c>
      <c r="E59" s="8">
        <v>9.1</v>
      </c>
      <c r="F59" s="8">
        <v>7.16</v>
      </c>
      <c r="G59" s="8">
        <v>6.96</v>
      </c>
      <c r="H59" s="8">
        <v>128.25</v>
      </c>
    </row>
    <row r="60" spans="2:8" x14ac:dyDescent="0.25">
      <c r="B60" s="47" t="s">
        <v>229</v>
      </c>
      <c r="C60" s="8" t="s">
        <v>116</v>
      </c>
      <c r="D60" s="8">
        <v>50</v>
      </c>
      <c r="E60" s="8">
        <v>2.8</v>
      </c>
      <c r="F60" s="8">
        <v>0.55000000000000004</v>
      </c>
      <c r="G60" s="8">
        <v>24.7</v>
      </c>
      <c r="H60" s="8">
        <v>114.95</v>
      </c>
    </row>
    <row r="61" spans="2:8" x14ac:dyDescent="0.25">
      <c r="B61" s="47">
        <v>349</v>
      </c>
      <c r="C61" s="8" t="s">
        <v>91</v>
      </c>
      <c r="D61" s="8">
        <v>200</v>
      </c>
      <c r="E61" s="8">
        <v>0.66</v>
      </c>
      <c r="F61" s="8">
        <v>0.09</v>
      </c>
      <c r="G61" s="8">
        <v>32.01</v>
      </c>
      <c r="H61" s="8">
        <v>132.80000000000001</v>
      </c>
    </row>
    <row r="62" spans="2:8" ht="15.75" thickBot="1" x14ac:dyDescent="0.3">
      <c r="B62" s="49"/>
      <c r="C62" s="13" t="s">
        <v>112</v>
      </c>
      <c r="D62" s="13">
        <f>SUM(D56:D61)</f>
        <v>790</v>
      </c>
      <c r="E62" s="13">
        <f>SUM(E56:E61)</f>
        <v>17.350000000000001</v>
      </c>
      <c r="F62" s="13">
        <f>SUM(F56:F61)</f>
        <v>21.77</v>
      </c>
      <c r="G62" s="13">
        <f>SUM(G56:G61)</f>
        <v>104.85999999999999</v>
      </c>
      <c r="H62" s="13">
        <f>SUM(H56:H61)</f>
        <v>689.15000000000009</v>
      </c>
    </row>
    <row r="63" spans="2:8" ht="21" thickBot="1" x14ac:dyDescent="0.35">
      <c r="B63" s="57" t="s">
        <v>100</v>
      </c>
      <c r="C63" s="58"/>
      <c r="D63" s="58"/>
      <c r="E63" s="58"/>
      <c r="F63" s="58"/>
      <c r="G63" s="58"/>
      <c r="H63" s="59"/>
    </row>
    <row r="64" spans="2:8" x14ac:dyDescent="0.25">
      <c r="B64" s="45"/>
      <c r="C64" s="7" t="s">
        <v>107</v>
      </c>
      <c r="D64" s="7"/>
      <c r="E64" s="7"/>
      <c r="F64" s="7"/>
      <c r="G64" s="7"/>
      <c r="H64" s="7"/>
    </row>
    <row r="65" spans="2:8" x14ac:dyDescent="0.25">
      <c r="B65" s="47">
        <v>173</v>
      </c>
      <c r="C65" s="8" t="s">
        <v>13</v>
      </c>
      <c r="D65" s="8">
        <v>200</v>
      </c>
      <c r="E65" s="8">
        <v>8.61</v>
      </c>
      <c r="F65" s="8">
        <v>12.8</v>
      </c>
      <c r="G65" s="8">
        <v>38.159999999999997</v>
      </c>
      <c r="H65" s="8">
        <v>302.86</v>
      </c>
    </row>
    <row r="66" spans="2:8" x14ac:dyDescent="0.25">
      <c r="B66" s="47">
        <v>379</v>
      </c>
      <c r="C66" s="8" t="s">
        <v>77</v>
      </c>
      <c r="D66" s="8">
        <v>200</v>
      </c>
      <c r="E66" s="8">
        <v>3.17</v>
      </c>
      <c r="F66" s="8">
        <v>2.68</v>
      </c>
      <c r="G66" s="8">
        <v>15.95</v>
      </c>
      <c r="H66" s="8">
        <v>100.6</v>
      </c>
    </row>
    <row r="67" spans="2:8" x14ac:dyDescent="0.25">
      <c r="B67" s="47" t="s">
        <v>229</v>
      </c>
      <c r="C67" s="8" t="s">
        <v>110</v>
      </c>
      <c r="D67" s="8">
        <v>49</v>
      </c>
      <c r="E67" s="8">
        <v>3.87</v>
      </c>
      <c r="F67" s="8">
        <v>0.49</v>
      </c>
      <c r="G67" s="8">
        <v>23.67</v>
      </c>
      <c r="H67" s="8">
        <v>114.56</v>
      </c>
    </row>
    <row r="68" spans="2:8" x14ac:dyDescent="0.25">
      <c r="B68" s="47">
        <v>14</v>
      </c>
      <c r="C68" s="8" t="s">
        <v>121</v>
      </c>
      <c r="D68" s="8">
        <v>10</v>
      </c>
      <c r="E68" s="8">
        <v>0.1</v>
      </c>
      <c r="F68" s="8">
        <v>7.2</v>
      </c>
      <c r="G68" s="8">
        <v>0.13</v>
      </c>
      <c r="H68" s="8">
        <v>65.72</v>
      </c>
    </row>
    <row r="69" spans="2:8" x14ac:dyDescent="0.25">
      <c r="B69" s="46">
        <v>386</v>
      </c>
      <c r="C69" s="8" t="s">
        <v>62</v>
      </c>
      <c r="D69" s="8">
        <v>200</v>
      </c>
      <c r="E69" s="8">
        <v>5.8</v>
      </c>
      <c r="F69" s="8">
        <v>5</v>
      </c>
      <c r="G69" s="8">
        <v>8</v>
      </c>
      <c r="H69" s="8">
        <v>100</v>
      </c>
    </row>
    <row r="70" spans="2:8" x14ac:dyDescent="0.25">
      <c r="B70" s="47">
        <v>338</v>
      </c>
      <c r="C70" s="8" t="s">
        <v>117</v>
      </c>
      <c r="D70" s="8">
        <v>200</v>
      </c>
      <c r="E70" s="8">
        <v>3.01</v>
      </c>
      <c r="F70" s="8">
        <v>1.01</v>
      </c>
      <c r="G70" s="8">
        <v>42</v>
      </c>
      <c r="H70" s="8">
        <v>189.01</v>
      </c>
    </row>
    <row r="71" spans="2:8" x14ac:dyDescent="0.25">
      <c r="B71" s="47"/>
      <c r="C71" s="12" t="s">
        <v>111</v>
      </c>
      <c r="D71" s="12">
        <f>SUM(D65:D70)</f>
        <v>859</v>
      </c>
      <c r="E71" s="12">
        <f>SUM(E65:E70)</f>
        <v>24.559999999999995</v>
      </c>
      <c r="F71" s="12">
        <f>SUM(F65:F70)</f>
        <v>29.180000000000003</v>
      </c>
      <c r="G71" s="12">
        <f>SUM(G65:G70)</f>
        <v>127.91</v>
      </c>
      <c r="H71" s="12">
        <f>SUM(H65:H70)</f>
        <v>872.75</v>
      </c>
    </row>
    <row r="72" spans="2:8" x14ac:dyDescent="0.25">
      <c r="B72" s="48"/>
      <c r="C72" s="9" t="s">
        <v>108</v>
      </c>
      <c r="D72" s="9"/>
      <c r="E72" s="9"/>
      <c r="F72" s="9"/>
      <c r="G72" s="9"/>
      <c r="H72" s="9"/>
    </row>
    <row r="73" spans="2:8" x14ac:dyDescent="0.25">
      <c r="B73" s="82">
        <v>47</v>
      </c>
      <c r="C73" s="25" t="s">
        <v>28</v>
      </c>
      <c r="D73" s="25">
        <v>60</v>
      </c>
      <c r="E73" s="25">
        <v>1.02</v>
      </c>
      <c r="F73" s="25">
        <v>3</v>
      </c>
      <c r="G73" s="25">
        <v>5.07</v>
      </c>
      <c r="H73" s="25">
        <v>51.42</v>
      </c>
    </row>
    <row r="74" spans="2:8" x14ac:dyDescent="0.25">
      <c r="B74" s="46">
        <v>88</v>
      </c>
      <c r="C74" s="11" t="s">
        <v>79</v>
      </c>
      <c r="D74" s="11">
        <v>200</v>
      </c>
      <c r="E74" s="11">
        <v>1.48</v>
      </c>
      <c r="F74" s="11">
        <v>4.92</v>
      </c>
      <c r="G74" s="11">
        <v>6.09</v>
      </c>
      <c r="H74" s="11">
        <v>76.25</v>
      </c>
    </row>
    <row r="75" spans="2:8" x14ac:dyDescent="0.25">
      <c r="B75" s="47">
        <v>203</v>
      </c>
      <c r="C75" s="8" t="s">
        <v>120</v>
      </c>
      <c r="D75" s="8">
        <v>150</v>
      </c>
      <c r="E75" s="8">
        <v>5.46</v>
      </c>
      <c r="F75" s="8">
        <v>5.79</v>
      </c>
      <c r="G75" s="8">
        <v>30.46</v>
      </c>
      <c r="H75" s="8">
        <v>195.71</v>
      </c>
    </row>
    <row r="76" spans="2:8" x14ac:dyDescent="0.25">
      <c r="B76" s="47">
        <v>255</v>
      </c>
      <c r="C76" s="8" t="s">
        <v>35</v>
      </c>
      <c r="D76" s="8">
        <v>90</v>
      </c>
      <c r="E76" s="8">
        <v>10.61</v>
      </c>
      <c r="F76" s="8">
        <v>8.98</v>
      </c>
      <c r="G76" s="8">
        <v>2.81</v>
      </c>
      <c r="H76" s="8">
        <v>148</v>
      </c>
    </row>
    <row r="77" spans="2:8" x14ac:dyDescent="0.25">
      <c r="B77" s="47" t="s">
        <v>229</v>
      </c>
      <c r="C77" s="8" t="s">
        <v>110</v>
      </c>
      <c r="D77" s="8">
        <v>48</v>
      </c>
      <c r="E77" s="8">
        <v>3.79</v>
      </c>
      <c r="F77" s="8">
        <v>0.48</v>
      </c>
      <c r="G77" s="8">
        <v>23.18</v>
      </c>
      <c r="H77" s="8">
        <v>112.22</v>
      </c>
    </row>
    <row r="78" spans="2:8" x14ac:dyDescent="0.25">
      <c r="B78" s="47" t="s">
        <v>229</v>
      </c>
      <c r="C78" s="8" t="s">
        <v>116</v>
      </c>
      <c r="D78" s="8">
        <v>50</v>
      </c>
      <c r="E78" s="8">
        <v>2.8</v>
      </c>
      <c r="F78" s="8">
        <v>0.55000000000000004</v>
      </c>
      <c r="G78" s="8">
        <v>24.7</v>
      </c>
      <c r="H78" s="8">
        <v>114.95</v>
      </c>
    </row>
    <row r="79" spans="2:8" x14ac:dyDescent="0.25">
      <c r="B79" s="47">
        <v>389</v>
      </c>
      <c r="C79" s="8" t="s">
        <v>89</v>
      </c>
      <c r="D79" s="8">
        <v>200</v>
      </c>
      <c r="E79" s="8">
        <v>1</v>
      </c>
      <c r="F79" s="8">
        <v>0.2</v>
      </c>
      <c r="G79" s="8">
        <v>0.6</v>
      </c>
      <c r="H79" s="8">
        <v>86.6</v>
      </c>
    </row>
    <row r="80" spans="2:8" ht="15.75" thickBot="1" x14ac:dyDescent="0.3">
      <c r="B80" s="49"/>
      <c r="C80" s="13" t="s">
        <v>112</v>
      </c>
      <c r="D80" s="13">
        <f>SUM(D73:D79)</f>
        <v>798</v>
      </c>
      <c r="E80" s="13">
        <f>SUM(E73:E79)</f>
        <v>26.16</v>
      </c>
      <c r="F80" s="13">
        <f>SUM(F73:F79)</f>
        <v>23.92</v>
      </c>
      <c r="G80" s="13">
        <f>SUM(G73:G79)</f>
        <v>92.910000000000011</v>
      </c>
      <c r="H80" s="13">
        <f>SUM(H73:H79)</f>
        <v>785.15000000000009</v>
      </c>
    </row>
    <row r="81" spans="2:8" ht="21" thickBot="1" x14ac:dyDescent="0.35">
      <c r="B81" s="57" t="s">
        <v>101</v>
      </c>
      <c r="C81" s="58"/>
      <c r="D81" s="58"/>
      <c r="E81" s="58"/>
      <c r="F81" s="58"/>
      <c r="G81" s="58"/>
      <c r="H81" s="59"/>
    </row>
    <row r="82" spans="2:8" x14ac:dyDescent="0.25">
      <c r="B82" s="45"/>
      <c r="C82" s="7" t="s">
        <v>107</v>
      </c>
      <c r="D82" s="7"/>
      <c r="E82" s="7"/>
      <c r="F82" s="7"/>
      <c r="G82" s="7"/>
      <c r="H82" s="7"/>
    </row>
    <row r="83" spans="2:8" x14ac:dyDescent="0.25">
      <c r="B83" s="47">
        <v>173</v>
      </c>
      <c r="C83" s="8" t="s">
        <v>15</v>
      </c>
      <c r="D83" s="8">
        <v>200</v>
      </c>
      <c r="E83" s="8">
        <v>8.23</v>
      </c>
      <c r="F83" s="8">
        <v>10.53</v>
      </c>
      <c r="G83" s="8">
        <v>42.21</v>
      </c>
      <c r="H83" s="8">
        <v>297.14</v>
      </c>
    </row>
    <row r="84" spans="2:8" x14ac:dyDescent="0.25">
      <c r="B84" s="47">
        <v>382</v>
      </c>
      <c r="C84" s="8" t="s">
        <v>11</v>
      </c>
      <c r="D84" s="8">
        <v>200</v>
      </c>
      <c r="E84" s="8">
        <v>4.08</v>
      </c>
      <c r="F84" s="8">
        <v>3.55</v>
      </c>
      <c r="G84" s="8">
        <v>17.579999999999998</v>
      </c>
      <c r="H84" s="8">
        <v>118.6</v>
      </c>
    </row>
    <row r="85" spans="2:8" x14ac:dyDescent="0.25">
      <c r="B85" s="47" t="s">
        <v>229</v>
      </c>
      <c r="C85" s="8" t="s">
        <v>110</v>
      </c>
      <c r="D85" s="8">
        <v>44</v>
      </c>
      <c r="E85" s="8">
        <v>3.48</v>
      </c>
      <c r="F85" s="8">
        <v>0.44</v>
      </c>
      <c r="G85" s="8">
        <v>21.25</v>
      </c>
      <c r="H85" s="8">
        <v>102.87</v>
      </c>
    </row>
    <row r="86" spans="2:8" x14ac:dyDescent="0.25">
      <c r="B86" s="47">
        <v>15</v>
      </c>
      <c r="C86" s="8" t="s">
        <v>122</v>
      </c>
      <c r="D86" s="8">
        <v>16</v>
      </c>
      <c r="E86" s="8">
        <v>3.48</v>
      </c>
      <c r="F86" s="8">
        <v>4.43</v>
      </c>
      <c r="G86" s="8">
        <v>0</v>
      </c>
      <c r="H86" s="8">
        <v>54</v>
      </c>
    </row>
    <row r="87" spans="2:8" s="50" customFormat="1" x14ac:dyDescent="0.25">
      <c r="B87" s="46" t="s">
        <v>230</v>
      </c>
      <c r="C87" s="11" t="s">
        <v>58</v>
      </c>
      <c r="D87" s="11">
        <v>200</v>
      </c>
      <c r="E87" s="11">
        <v>3.17</v>
      </c>
      <c r="F87" s="11">
        <v>2.68</v>
      </c>
      <c r="G87" s="11">
        <v>15.95</v>
      </c>
      <c r="H87" s="11">
        <v>100.6</v>
      </c>
    </row>
    <row r="88" spans="2:8" x14ac:dyDescent="0.25">
      <c r="B88" s="47">
        <v>209</v>
      </c>
      <c r="C88" s="8" t="s">
        <v>14</v>
      </c>
      <c r="D88" s="8">
        <v>40</v>
      </c>
      <c r="E88" s="8">
        <v>5.08</v>
      </c>
      <c r="F88" s="8">
        <v>4.5999999999999996</v>
      </c>
      <c r="G88" s="8">
        <v>0.28000000000000003</v>
      </c>
      <c r="H88" s="8">
        <v>62.84</v>
      </c>
    </row>
    <row r="89" spans="2:8" x14ac:dyDescent="0.25">
      <c r="B89" s="47">
        <v>338</v>
      </c>
      <c r="C89" s="8" t="s">
        <v>206</v>
      </c>
      <c r="D89" s="8">
        <v>120</v>
      </c>
      <c r="E89" s="8">
        <v>0.48</v>
      </c>
      <c r="F89" s="8">
        <v>0.37</v>
      </c>
      <c r="G89" s="8">
        <v>12.37</v>
      </c>
      <c r="H89" s="8">
        <v>54.61</v>
      </c>
    </row>
    <row r="90" spans="2:8" x14ac:dyDescent="0.25">
      <c r="B90" s="47"/>
      <c r="C90" s="12" t="s">
        <v>111</v>
      </c>
      <c r="D90" s="12">
        <f>SUM(D83:D89)</f>
        <v>820</v>
      </c>
      <c r="E90" s="12">
        <f>SUM(E83:E89)</f>
        <v>27.999999999999996</v>
      </c>
      <c r="F90" s="12">
        <f>SUM(F83:F89)</f>
        <v>26.599999999999998</v>
      </c>
      <c r="G90" s="12">
        <f>SUM(G83:G89)</f>
        <v>109.64</v>
      </c>
      <c r="H90" s="12">
        <f>SUM(H83:H89)</f>
        <v>790.66000000000008</v>
      </c>
    </row>
    <row r="91" spans="2:8" x14ac:dyDescent="0.25">
      <c r="B91" s="48"/>
      <c r="C91" s="9" t="s">
        <v>108</v>
      </c>
      <c r="D91" s="9"/>
      <c r="E91" s="9"/>
      <c r="F91" s="9"/>
      <c r="G91" s="9"/>
      <c r="H91" s="9"/>
    </row>
    <row r="92" spans="2:8" x14ac:dyDescent="0.25">
      <c r="B92" s="46">
        <v>59</v>
      </c>
      <c r="C92" s="11" t="s">
        <v>20</v>
      </c>
      <c r="D92" s="11">
        <v>100</v>
      </c>
      <c r="E92" s="11">
        <v>0.86</v>
      </c>
      <c r="F92" s="11">
        <v>5.22</v>
      </c>
      <c r="G92" s="11">
        <v>7.87</v>
      </c>
      <c r="H92" s="11">
        <v>81.900000000000006</v>
      </c>
    </row>
    <row r="93" spans="2:8" x14ac:dyDescent="0.25">
      <c r="B93" s="47">
        <v>82</v>
      </c>
      <c r="C93" s="8" t="s">
        <v>37</v>
      </c>
      <c r="D93" s="8">
        <v>200</v>
      </c>
      <c r="E93" s="8">
        <v>1.8</v>
      </c>
      <c r="F93" s="8">
        <v>4.92</v>
      </c>
      <c r="G93" s="8">
        <v>10.93</v>
      </c>
      <c r="H93" s="8">
        <v>103.75</v>
      </c>
    </row>
    <row r="94" spans="2:8" x14ac:dyDescent="0.25">
      <c r="B94" s="47">
        <v>143</v>
      </c>
      <c r="C94" s="8" t="s">
        <v>109</v>
      </c>
      <c r="D94" s="8">
        <v>150</v>
      </c>
      <c r="E94" s="8">
        <v>2.5299999999999998</v>
      </c>
      <c r="F94" s="8">
        <v>15.7</v>
      </c>
      <c r="G94" s="8">
        <v>12.29</v>
      </c>
      <c r="H94" s="8">
        <v>202.86</v>
      </c>
    </row>
    <row r="95" spans="2:8" x14ac:dyDescent="0.25">
      <c r="B95" s="47">
        <v>267</v>
      </c>
      <c r="C95" s="8" t="s">
        <v>86</v>
      </c>
      <c r="D95" s="8">
        <v>90</v>
      </c>
      <c r="E95" s="8">
        <v>13.83</v>
      </c>
      <c r="F95" s="8">
        <v>28.63</v>
      </c>
      <c r="G95" s="8">
        <v>6.58</v>
      </c>
      <c r="H95" s="8">
        <v>341</v>
      </c>
    </row>
    <row r="96" spans="2:8" x14ac:dyDescent="0.25">
      <c r="B96" s="47" t="s">
        <v>229</v>
      </c>
      <c r="C96" s="8" t="s">
        <v>110</v>
      </c>
      <c r="D96" s="8">
        <v>44</v>
      </c>
      <c r="E96" s="8">
        <v>3.48</v>
      </c>
      <c r="F96" s="8">
        <v>0.44</v>
      </c>
      <c r="G96" s="8">
        <v>21.25</v>
      </c>
      <c r="H96" s="8">
        <v>102.87</v>
      </c>
    </row>
    <row r="97" spans="2:8" x14ac:dyDescent="0.25">
      <c r="B97" s="47" t="s">
        <v>229</v>
      </c>
      <c r="C97" s="8" t="s">
        <v>116</v>
      </c>
      <c r="D97" s="8">
        <v>50</v>
      </c>
      <c r="E97" s="8">
        <v>2.8</v>
      </c>
      <c r="F97" s="8">
        <v>0.55000000000000004</v>
      </c>
      <c r="G97" s="8">
        <v>24.7</v>
      </c>
      <c r="H97" s="8">
        <v>114.95</v>
      </c>
    </row>
    <row r="98" spans="2:8" x14ac:dyDescent="0.25">
      <c r="B98" s="47">
        <v>342</v>
      </c>
      <c r="C98" s="8" t="s">
        <v>90</v>
      </c>
      <c r="D98" s="8">
        <v>200</v>
      </c>
      <c r="E98" s="8">
        <v>0.16</v>
      </c>
      <c r="F98" s="8">
        <v>0.16</v>
      </c>
      <c r="G98" s="8">
        <v>27.88</v>
      </c>
      <c r="H98" s="8">
        <v>114.6</v>
      </c>
    </row>
    <row r="99" spans="2:8" ht="15.75" thickBot="1" x14ac:dyDescent="0.3">
      <c r="B99" s="49"/>
      <c r="C99" s="13" t="s">
        <v>112</v>
      </c>
      <c r="D99" s="13">
        <f>SUM(D92:D98)</f>
        <v>834</v>
      </c>
      <c r="E99" s="13">
        <f>SUM(E92:E98)</f>
        <v>25.46</v>
      </c>
      <c r="F99" s="13">
        <f>SUM(F92:F98)</f>
        <v>55.61999999999999</v>
      </c>
      <c r="G99" s="13">
        <f>SUM(G92:G98)</f>
        <v>111.5</v>
      </c>
      <c r="H99" s="13">
        <f>SUM(H92:H98)</f>
        <v>1061.93</v>
      </c>
    </row>
    <row r="100" spans="2:8" ht="21" thickBot="1" x14ac:dyDescent="0.35">
      <c r="B100" s="57" t="s">
        <v>102</v>
      </c>
      <c r="C100" s="58"/>
      <c r="D100" s="58"/>
      <c r="E100" s="58"/>
      <c r="F100" s="58"/>
      <c r="G100" s="58"/>
      <c r="H100" s="59"/>
    </row>
    <row r="101" spans="2:8" x14ac:dyDescent="0.25">
      <c r="B101" s="45"/>
      <c r="C101" s="7" t="s">
        <v>107</v>
      </c>
      <c r="D101" s="7"/>
      <c r="E101" s="7"/>
      <c r="F101" s="7"/>
      <c r="G101" s="7"/>
      <c r="H101" s="7"/>
    </row>
    <row r="102" spans="2:8" x14ac:dyDescent="0.25">
      <c r="B102" s="47">
        <v>210</v>
      </c>
      <c r="C102" s="8" t="s">
        <v>115</v>
      </c>
      <c r="D102" s="11">
        <v>60</v>
      </c>
      <c r="E102" s="8">
        <v>13.94</v>
      </c>
      <c r="F102" s="8">
        <v>24.83</v>
      </c>
      <c r="G102" s="8">
        <v>2.64</v>
      </c>
      <c r="H102" s="8">
        <v>289.66000000000003</v>
      </c>
    </row>
    <row r="103" spans="2:8" x14ac:dyDescent="0.25">
      <c r="B103" s="47">
        <v>379</v>
      </c>
      <c r="C103" s="8" t="s">
        <v>77</v>
      </c>
      <c r="D103" s="8">
        <v>200</v>
      </c>
      <c r="E103" s="8">
        <v>3.17</v>
      </c>
      <c r="F103" s="8">
        <v>2.68</v>
      </c>
      <c r="G103" s="8">
        <v>15.95</v>
      </c>
      <c r="H103" s="8">
        <v>100.6</v>
      </c>
    </row>
    <row r="104" spans="2:8" x14ac:dyDescent="0.25">
      <c r="B104" s="47" t="s">
        <v>229</v>
      </c>
      <c r="C104" s="8" t="s">
        <v>110</v>
      </c>
      <c r="D104" s="8">
        <v>48</v>
      </c>
      <c r="E104" s="8">
        <v>3.79</v>
      </c>
      <c r="F104" s="8">
        <v>0.48</v>
      </c>
      <c r="G104" s="8">
        <v>23.18</v>
      </c>
      <c r="H104" s="8">
        <v>112.22</v>
      </c>
    </row>
    <row r="105" spans="2:8" x14ac:dyDescent="0.25">
      <c r="B105" s="47">
        <v>14</v>
      </c>
      <c r="C105" s="8" t="s">
        <v>121</v>
      </c>
      <c r="D105" s="8">
        <v>10</v>
      </c>
      <c r="E105" s="8">
        <v>0.1</v>
      </c>
      <c r="F105" s="8">
        <v>7.2</v>
      </c>
      <c r="G105" s="8">
        <v>0.13</v>
      </c>
      <c r="H105" s="8">
        <v>65.72</v>
      </c>
    </row>
    <row r="106" spans="2:8" x14ac:dyDescent="0.25">
      <c r="B106" s="46">
        <v>389</v>
      </c>
      <c r="C106" s="11" t="s">
        <v>89</v>
      </c>
      <c r="D106" s="11">
        <v>200</v>
      </c>
      <c r="E106" s="11">
        <v>1</v>
      </c>
      <c r="F106" s="11">
        <v>0.2</v>
      </c>
      <c r="G106" s="11">
        <v>0.6</v>
      </c>
      <c r="H106" s="11">
        <v>86.6</v>
      </c>
    </row>
    <row r="107" spans="2:8" s="50" customFormat="1" x14ac:dyDescent="0.25">
      <c r="B107" s="46" t="s">
        <v>229</v>
      </c>
      <c r="C107" s="11" t="s">
        <v>199</v>
      </c>
      <c r="D107" s="11">
        <v>25</v>
      </c>
      <c r="E107" s="11">
        <v>5.1100000000000003</v>
      </c>
      <c r="F107" s="11">
        <v>4.9400000000000004</v>
      </c>
      <c r="G107" s="11">
        <v>45.31</v>
      </c>
      <c r="H107" s="11">
        <v>112.35</v>
      </c>
    </row>
    <row r="108" spans="2:8" x14ac:dyDescent="0.25">
      <c r="B108" s="47">
        <v>338</v>
      </c>
      <c r="C108" s="8" t="s">
        <v>206</v>
      </c>
      <c r="D108" s="8">
        <v>120</v>
      </c>
      <c r="E108" s="8">
        <v>0.48</v>
      </c>
      <c r="F108" s="8">
        <v>0.37</v>
      </c>
      <c r="G108" s="8">
        <v>12.37</v>
      </c>
      <c r="H108" s="8">
        <v>54.61</v>
      </c>
    </row>
    <row r="109" spans="2:8" x14ac:dyDescent="0.25">
      <c r="B109" s="47"/>
      <c r="C109" s="12" t="s">
        <v>111</v>
      </c>
      <c r="D109" s="12">
        <f>SUM(D102:D108)</f>
        <v>663</v>
      </c>
      <c r="E109" s="12">
        <f>SUM(E102:E108)</f>
        <v>27.59</v>
      </c>
      <c r="F109" s="12">
        <f>SUM(F102:F108)</f>
        <v>40.699999999999996</v>
      </c>
      <c r="G109" s="12">
        <f>SUM(G102:G108)</f>
        <v>100.18</v>
      </c>
      <c r="H109" s="12">
        <f>SUM(H102:H108)</f>
        <v>821.7600000000001</v>
      </c>
    </row>
    <row r="110" spans="2:8" x14ac:dyDescent="0.25">
      <c r="B110" s="48"/>
      <c r="C110" s="9" t="s">
        <v>108</v>
      </c>
      <c r="D110" s="9"/>
      <c r="E110" s="9"/>
      <c r="F110" s="9"/>
      <c r="G110" s="9"/>
      <c r="H110" s="9"/>
    </row>
    <row r="111" spans="2:8" x14ac:dyDescent="0.25">
      <c r="B111" s="46">
        <v>49</v>
      </c>
      <c r="C111" s="11" t="s">
        <v>68</v>
      </c>
      <c r="D111" s="11">
        <v>100</v>
      </c>
      <c r="E111" s="11">
        <v>0.94</v>
      </c>
      <c r="F111" s="11">
        <v>3.61</v>
      </c>
      <c r="G111" s="11">
        <v>5.28</v>
      </c>
      <c r="H111" s="11">
        <v>57.42</v>
      </c>
    </row>
    <row r="112" spans="2:8" x14ac:dyDescent="0.25">
      <c r="B112" s="47">
        <v>111</v>
      </c>
      <c r="C112" s="8" t="s">
        <v>40</v>
      </c>
      <c r="D112" s="8">
        <v>200</v>
      </c>
      <c r="E112" s="8">
        <v>2.39</v>
      </c>
      <c r="F112" s="8">
        <v>5.08</v>
      </c>
      <c r="G112" s="8">
        <v>13</v>
      </c>
      <c r="H112" s="8">
        <v>117</v>
      </c>
    </row>
    <row r="113" spans="2:8" x14ac:dyDescent="0.25">
      <c r="B113" s="47">
        <v>171</v>
      </c>
      <c r="C113" s="8" t="s">
        <v>83</v>
      </c>
      <c r="D113" s="8">
        <v>150</v>
      </c>
      <c r="E113" s="8">
        <v>8.3000000000000007</v>
      </c>
      <c r="F113" s="8">
        <v>8.9499999999999993</v>
      </c>
      <c r="G113" s="8">
        <v>37.369999999999997</v>
      </c>
      <c r="H113" s="8">
        <v>262.5</v>
      </c>
    </row>
    <row r="114" spans="2:8" x14ac:dyDescent="0.25">
      <c r="B114" s="47">
        <v>246</v>
      </c>
      <c r="C114" s="8" t="s">
        <v>87</v>
      </c>
      <c r="D114" s="8">
        <v>90</v>
      </c>
      <c r="E114" s="8">
        <v>10.69</v>
      </c>
      <c r="F114" s="8">
        <v>11.26</v>
      </c>
      <c r="G114" s="8">
        <v>2.61</v>
      </c>
      <c r="H114" s="8">
        <v>131.19999999999999</v>
      </c>
    </row>
    <row r="115" spans="2:8" x14ac:dyDescent="0.25">
      <c r="B115" s="47" t="s">
        <v>229</v>
      </c>
      <c r="C115" s="8" t="s">
        <v>110</v>
      </c>
      <c r="D115" s="8">
        <v>49</v>
      </c>
      <c r="E115" s="8">
        <v>3.87</v>
      </c>
      <c r="F115" s="8">
        <v>0.49</v>
      </c>
      <c r="G115" s="8">
        <v>23.67</v>
      </c>
      <c r="H115" s="8">
        <v>114.56</v>
      </c>
    </row>
    <row r="116" spans="2:8" x14ac:dyDescent="0.25">
      <c r="B116" s="47" t="s">
        <v>229</v>
      </c>
      <c r="C116" s="8" t="s">
        <v>116</v>
      </c>
      <c r="D116" s="8">
        <v>50</v>
      </c>
      <c r="E116" s="8">
        <v>2.8</v>
      </c>
      <c r="F116" s="8">
        <v>0.55000000000000004</v>
      </c>
      <c r="G116" s="8">
        <v>24.7</v>
      </c>
      <c r="H116" s="8">
        <v>114.95</v>
      </c>
    </row>
    <row r="117" spans="2:8" x14ac:dyDescent="0.25">
      <c r="B117" s="47">
        <v>342</v>
      </c>
      <c r="C117" s="8" t="s">
        <v>90</v>
      </c>
      <c r="D117" s="8">
        <v>200</v>
      </c>
      <c r="E117" s="8">
        <v>0.16</v>
      </c>
      <c r="F117" s="8">
        <v>0.16</v>
      </c>
      <c r="G117" s="8">
        <v>27.88</v>
      </c>
      <c r="H117" s="8">
        <v>114.6</v>
      </c>
    </row>
    <row r="118" spans="2:8" ht="15.75" thickBot="1" x14ac:dyDescent="0.3">
      <c r="B118" s="49"/>
      <c r="C118" s="13" t="s">
        <v>112</v>
      </c>
      <c r="D118" s="13">
        <f>SUM(D111:D117)</f>
        <v>839</v>
      </c>
      <c r="E118" s="13">
        <f>SUM(E111:E117)</f>
        <v>29.150000000000002</v>
      </c>
      <c r="F118" s="13">
        <f>SUM(F111:F117)</f>
        <v>30.099999999999998</v>
      </c>
      <c r="G118" s="13">
        <f>SUM(G111:G117)</f>
        <v>134.51000000000002</v>
      </c>
      <c r="H118" s="13">
        <f>SUM(H111:H117)</f>
        <v>912.23000000000013</v>
      </c>
    </row>
    <row r="119" spans="2:8" ht="21" thickBot="1" x14ac:dyDescent="0.35">
      <c r="B119" s="57" t="s">
        <v>103</v>
      </c>
      <c r="C119" s="58"/>
      <c r="D119" s="58"/>
      <c r="E119" s="58"/>
      <c r="F119" s="58"/>
      <c r="G119" s="58"/>
      <c r="H119" s="59"/>
    </row>
    <row r="120" spans="2:8" x14ac:dyDescent="0.25">
      <c r="B120" s="45"/>
      <c r="C120" s="7" t="s">
        <v>107</v>
      </c>
      <c r="D120" s="7"/>
      <c r="E120" s="7"/>
      <c r="F120" s="7"/>
      <c r="G120" s="7"/>
      <c r="H120" s="7"/>
    </row>
    <row r="121" spans="2:8" x14ac:dyDescent="0.25">
      <c r="B121" s="47">
        <v>223</v>
      </c>
      <c r="C121" s="8" t="s">
        <v>17</v>
      </c>
      <c r="D121" s="54">
        <v>150</v>
      </c>
      <c r="E121" s="8">
        <v>29.23</v>
      </c>
      <c r="F121" s="8">
        <v>22.11</v>
      </c>
      <c r="G121" s="8">
        <v>56</v>
      </c>
      <c r="H121" s="8">
        <v>540</v>
      </c>
    </row>
    <row r="122" spans="2:8" x14ac:dyDescent="0.25">
      <c r="B122" s="47">
        <v>382</v>
      </c>
      <c r="C122" s="8" t="s">
        <v>11</v>
      </c>
      <c r="D122" s="8">
        <v>200</v>
      </c>
      <c r="E122" s="8">
        <v>4.08</v>
      </c>
      <c r="F122" s="8">
        <v>3.55</v>
      </c>
      <c r="G122" s="8">
        <v>17.579999999999998</v>
      </c>
      <c r="H122" s="8">
        <v>118.6</v>
      </c>
    </row>
    <row r="123" spans="2:8" x14ac:dyDescent="0.25">
      <c r="B123" s="47" t="s">
        <v>229</v>
      </c>
      <c r="C123" s="8" t="s">
        <v>110</v>
      </c>
      <c r="D123" s="8">
        <v>48</v>
      </c>
      <c r="E123" s="8">
        <v>3.79</v>
      </c>
      <c r="F123" s="8">
        <v>0.48</v>
      </c>
      <c r="G123" s="8">
        <v>23.18</v>
      </c>
      <c r="H123" s="8">
        <v>112.22</v>
      </c>
    </row>
    <row r="124" spans="2:8" x14ac:dyDescent="0.25">
      <c r="B124" s="47">
        <v>15</v>
      </c>
      <c r="C124" s="8" t="s">
        <v>122</v>
      </c>
      <c r="D124" s="8">
        <v>16</v>
      </c>
      <c r="E124" s="8">
        <v>3.48</v>
      </c>
      <c r="F124" s="8">
        <v>4.43</v>
      </c>
      <c r="G124" s="8">
        <v>0</v>
      </c>
      <c r="H124" s="8">
        <v>54</v>
      </c>
    </row>
    <row r="125" spans="2:8" x14ac:dyDescent="0.25">
      <c r="B125" s="47">
        <v>389</v>
      </c>
      <c r="C125" s="8" t="s">
        <v>89</v>
      </c>
      <c r="D125" s="8">
        <v>200</v>
      </c>
      <c r="E125" s="8">
        <v>1</v>
      </c>
      <c r="F125" s="8">
        <v>0.2</v>
      </c>
      <c r="G125" s="8">
        <v>0.6</v>
      </c>
      <c r="H125" s="8">
        <v>86.6</v>
      </c>
    </row>
    <row r="126" spans="2:8" s="53" customFormat="1" x14ac:dyDescent="0.25">
      <c r="B126" s="52">
        <v>338</v>
      </c>
      <c r="C126" s="51" t="s">
        <v>117</v>
      </c>
      <c r="D126" s="51">
        <v>100</v>
      </c>
      <c r="E126" s="51">
        <v>3.01</v>
      </c>
      <c r="F126" s="51">
        <v>1.01</v>
      </c>
      <c r="G126" s="51">
        <v>42</v>
      </c>
      <c r="H126" s="51">
        <v>189.01</v>
      </c>
    </row>
    <row r="127" spans="2:8" x14ac:dyDescent="0.25">
      <c r="B127" s="47"/>
      <c r="C127" s="12" t="s">
        <v>111</v>
      </c>
      <c r="D127" s="12">
        <f>SUM(D121:D126)</f>
        <v>714</v>
      </c>
      <c r="E127" s="12">
        <f>SUM(E121:E126)</f>
        <v>44.589999999999996</v>
      </c>
      <c r="F127" s="12">
        <f>SUM(F121:F126)</f>
        <v>31.78</v>
      </c>
      <c r="G127" s="12">
        <f>SUM(G121:G126)</f>
        <v>139.35999999999999</v>
      </c>
      <c r="H127" s="12">
        <f>SUM(H121:H126)</f>
        <v>1100.43</v>
      </c>
    </row>
    <row r="128" spans="2:8" x14ac:dyDescent="0.25">
      <c r="B128" s="48"/>
      <c r="C128" s="9" t="s">
        <v>108</v>
      </c>
      <c r="D128" s="9"/>
      <c r="E128" s="9"/>
      <c r="F128" s="9"/>
      <c r="G128" s="9"/>
      <c r="H128" s="9"/>
    </row>
    <row r="129" spans="2:8" x14ac:dyDescent="0.25">
      <c r="B129" s="47">
        <v>66</v>
      </c>
      <c r="C129" s="8" t="s">
        <v>32</v>
      </c>
      <c r="D129" s="8">
        <v>100</v>
      </c>
      <c r="E129" s="8">
        <v>0.76</v>
      </c>
      <c r="F129" s="8">
        <v>0.08</v>
      </c>
      <c r="G129" s="8">
        <v>13.37</v>
      </c>
      <c r="H129" s="8">
        <v>57.18</v>
      </c>
    </row>
    <row r="130" spans="2:8" x14ac:dyDescent="0.25">
      <c r="B130" s="47">
        <v>106</v>
      </c>
      <c r="C130" s="8" t="s">
        <v>49</v>
      </c>
      <c r="D130" s="8">
        <v>200</v>
      </c>
      <c r="E130" s="8">
        <v>2.2000000000000002</v>
      </c>
      <c r="F130" s="8">
        <v>2.78</v>
      </c>
      <c r="G130" s="8">
        <v>15.39</v>
      </c>
      <c r="H130" s="8">
        <v>106</v>
      </c>
    </row>
    <row r="131" spans="2:8" x14ac:dyDescent="0.25">
      <c r="B131" s="47">
        <v>304</v>
      </c>
      <c r="C131" s="8" t="s">
        <v>114</v>
      </c>
      <c r="D131" s="8">
        <v>150</v>
      </c>
      <c r="E131" s="8">
        <v>3.65</v>
      </c>
      <c r="F131" s="8">
        <v>5.37</v>
      </c>
      <c r="G131" s="8">
        <v>36.69</v>
      </c>
      <c r="H131" s="8">
        <v>209.7</v>
      </c>
    </row>
    <row r="132" spans="2:8" x14ac:dyDescent="0.25">
      <c r="B132" s="47">
        <v>295</v>
      </c>
      <c r="C132" s="8" t="s">
        <v>119</v>
      </c>
      <c r="D132" s="8">
        <v>90</v>
      </c>
      <c r="E132" s="8">
        <v>12.86</v>
      </c>
      <c r="F132" s="8">
        <v>14.51</v>
      </c>
      <c r="G132" s="8">
        <v>15.2</v>
      </c>
      <c r="H132" s="8">
        <v>243.2</v>
      </c>
    </row>
    <row r="133" spans="2:8" x14ac:dyDescent="0.25">
      <c r="B133" s="47" t="s">
        <v>229</v>
      </c>
      <c r="C133" s="8" t="s">
        <v>110</v>
      </c>
      <c r="D133" s="8">
        <v>49</v>
      </c>
      <c r="E133" s="8">
        <v>3.87</v>
      </c>
      <c r="F133" s="8">
        <v>0.49</v>
      </c>
      <c r="G133" s="8">
        <v>23.67</v>
      </c>
      <c r="H133" s="8">
        <v>114.56</v>
      </c>
    </row>
    <row r="134" spans="2:8" x14ac:dyDescent="0.25">
      <c r="B134" s="47" t="s">
        <v>229</v>
      </c>
      <c r="C134" s="8" t="s">
        <v>116</v>
      </c>
      <c r="D134" s="8">
        <v>50</v>
      </c>
      <c r="E134" s="8">
        <v>2.8</v>
      </c>
      <c r="F134" s="8">
        <v>0.55000000000000004</v>
      </c>
      <c r="G134" s="8">
        <v>24.7</v>
      </c>
      <c r="H134" s="8">
        <v>114.95</v>
      </c>
    </row>
    <row r="135" spans="2:8" x14ac:dyDescent="0.25">
      <c r="B135" s="47">
        <v>349</v>
      </c>
      <c r="C135" s="8" t="s">
        <v>91</v>
      </c>
      <c r="D135" s="8">
        <v>200</v>
      </c>
      <c r="E135" s="8">
        <v>0.66</v>
      </c>
      <c r="F135" s="8">
        <v>0.09</v>
      </c>
      <c r="G135" s="8">
        <v>32.01</v>
      </c>
      <c r="H135" s="8">
        <v>132.80000000000001</v>
      </c>
    </row>
    <row r="136" spans="2:8" x14ac:dyDescent="0.25">
      <c r="B136" s="49"/>
      <c r="C136" s="13" t="s">
        <v>112</v>
      </c>
      <c r="D136" s="13">
        <f>SUM(D129:D135)</f>
        <v>839</v>
      </c>
      <c r="E136" s="13">
        <f>SUM(E129:E135)</f>
        <v>26.8</v>
      </c>
      <c r="F136" s="13">
        <f>SUM(F129:F135)</f>
        <v>23.87</v>
      </c>
      <c r="G136" s="13">
        <f>SUM(G129:G135)</f>
        <v>161.02999999999997</v>
      </c>
      <c r="H136" s="13">
        <f>SUM(H129:H135)</f>
        <v>978.38999999999987</v>
      </c>
    </row>
    <row r="137" spans="2:8" x14ac:dyDescent="0.25">
      <c r="B137" s="83"/>
      <c r="C137" s="84"/>
      <c r="D137" s="84"/>
      <c r="E137" s="84"/>
      <c r="F137" s="84"/>
      <c r="G137" s="84"/>
      <c r="H137" s="84"/>
    </row>
    <row r="138" spans="2:8" ht="15.75" thickBot="1" x14ac:dyDescent="0.3">
      <c r="B138" s="83"/>
      <c r="C138" s="84"/>
      <c r="D138" s="84"/>
      <c r="E138" s="84"/>
      <c r="F138" s="84"/>
      <c r="G138" s="84"/>
      <c r="H138" s="84"/>
    </row>
    <row r="139" spans="2:8" ht="21" thickBot="1" x14ac:dyDescent="0.35">
      <c r="B139" s="57" t="s">
        <v>104</v>
      </c>
      <c r="C139" s="58"/>
      <c r="D139" s="58"/>
      <c r="E139" s="58"/>
      <c r="F139" s="58"/>
      <c r="G139" s="58"/>
      <c r="H139" s="59"/>
    </row>
    <row r="140" spans="2:8" x14ac:dyDescent="0.25">
      <c r="B140" s="45"/>
      <c r="C140" s="7" t="s">
        <v>107</v>
      </c>
      <c r="D140" s="7"/>
      <c r="E140" s="7"/>
      <c r="F140" s="7"/>
      <c r="G140" s="7"/>
      <c r="H140" s="7"/>
    </row>
    <row r="141" spans="2:8" x14ac:dyDescent="0.25">
      <c r="B141" s="47">
        <v>174</v>
      </c>
      <c r="C141" s="8" t="s">
        <v>74</v>
      </c>
      <c r="D141" s="8">
        <v>200</v>
      </c>
      <c r="E141" s="8">
        <v>6.96</v>
      </c>
      <c r="F141" s="8">
        <v>10.46</v>
      </c>
      <c r="G141" s="8">
        <v>37.33</v>
      </c>
      <c r="H141" s="8">
        <v>272.38</v>
      </c>
    </row>
    <row r="142" spans="2:8" x14ac:dyDescent="0.25">
      <c r="B142" s="47">
        <v>378</v>
      </c>
      <c r="C142" s="8" t="s">
        <v>9</v>
      </c>
      <c r="D142" s="8">
        <v>200</v>
      </c>
      <c r="E142" s="8">
        <v>2.0299999999999998</v>
      </c>
      <c r="F142" s="8">
        <v>1.8</v>
      </c>
      <c r="G142" s="8">
        <v>21.2</v>
      </c>
      <c r="H142" s="8">
        <v>108</v>
      </c>
    </row>
    <row r="143" spans="2:8" x14ac:dyDescent="0.25">
      <c r="B143" s="47" t="s">
        <v>229</v>
      </c>
      <c r="C143" s="8" t="s">
        <v>110</v>
      </c>
      <c r="D143" s="8">
        <v>97.5</v>
      </c>
      <c r="E143" s="8">
        <v>7.7</v>
      </c>
      <c r="F143" s="8">
        <v>0.98</v>
      </c>
      <c r="G143" s="8">
        <v>47.09</v>
      </c>
      <c r="H143" s="8">
        <v>227.96</v>
      </c>
    </row>
    <row r="144" spans="2:8" x14ac:dyDescent="0.25">
      <c r="B144" s="47">
        <v>14</v>
      </c>
      <c r="C144" s="8" t="s">
        <v>121</v>
      </c>
      <c r="D144" s="8">
        <v>5</v>
      </c>
      <c r="E144" s="8">
        <v>0.05</v>
      </c>
      <c r="F144" s="8">
        <v>3.2</v>
      </c>
      <c r="G144" s="8">
        <v>7.0000000000000007E-2</v>
      </c>
      <c r="H144" s="8">
        <v>33.020000000000003</v>
      </c>
    </row>
    <row r="145" spans="2:8" x14ac:dyDescent="0.25">
      <c r="B145" s="47">
        <v>386</v>
      </c>
      <c r="C145" s="8" t="s">
        <v>65</v>
      </c>
      <c r="D145" s="8">
        <v>200</v>
      </c>
      <c r="E145" s="8">
        <v>5.8</v>
      </c>
      <c r="F145" s="8">
        <v>5</v>
      </c>
      <c r="G145" s="8">
        <v>8</v>
      </c>
      <c r="H145" s="8">
        <v>100</v>
      </c>
    </row>
    <row r="146" spans="2:8" s="50" customFormat="1" x14ac:dyDescent="0.25">
      <c r="B146" s="46" t="s">
        <v>229</v>
      </c>
      <c r="C146" s="11" t="s">
        <v>66</v>
      </c>
      <c r="D146" s="11">
        <v>35</v>
      </c>
      <c r="E146" s="11">
        <v>2.1</v>
      </c>
      <c r="F146" s="11">
        <v>0.05</v>
      </c>
      <c r="G146" s="11">
        <v>18</v>
      </c>
      <c r="H146" s="11">
        <v>101</v>
      </c>
    </row>
    <row r="147" spans="2:8" x14ac:dyDescent="0.25">
      <c r="B147" s="47">
        <v>389</v>
      </c>
      <c r="C147" s="8" t="s">
        <v>89</v>
      </c>
      <c r="D147" s="8">
        <v>200</v>
      </c>
      <c r="E147" s="8">
        <v>1</v>
      </c>
      <c r="F147" s="8">
        <v>0.2</v>
      </c>
      <c r="G147" s="8">
        <v>0.6</v>
      </c>
      <c r="H147" s="8">
        <v>86.6</v>
      </c>
    </row>
    <row r="148" spans="2:8" x14ac:dyDescent="0.25">
      <c r="B148" s="47"/>
      <c r="C148" s="12" t="s">
        <v>111</v>
      </c>
      <c r="D148" s="12">
        <f>SUM(D141:D147)</f>
        <v>937.5</v>
      </c>
      <c r="E148" s="12">
        <f>SUM(E141:E147)</f>
        <v>25.640000000000004</v>
      </c>
      <c r="F148" s="12">
        <f>SUM(F141:F147)</f>
        <v>21.69</v>
      </c>
      <c r="G148" s="12">
        <f>SUM(G141:G147)</f>
        <v>132.29</v>
      </c>
      <c r="H148" s="12">
        <f>SUM(H141:H147)</f>
        <v>928.96</v>
      </c>
    </row>
    <row r="149" spans="2:8" x14ac:dyDescent="0.25">
      <c r="B149" s="48"/>
      <c r="C149" s="9" t="s">
        <v>108</v>
      </c>
      <c r="D149" s="9"/>
      <c r="E149" s="9"/>
      <c r="F149" s="9"/>
      <c r="G149" s="9"/>
      <c r="H149" s="9"/>
    </row>
    <row r="150" spans="2:8" x14ac:dyDescent="0.25">
      <c r="B150" s="56">
        <v>21</v>
      </c>
      <c r="C150" s="8" t="s">
        <v>52</v>
      </c>
      <c r="D150" s="8">
        <v>100</v>
      </c>
      <c r="E150" s="8">
        <v>0.51</v>
      </c>
      <c r="F150" s="8">
        <v>3.03</v>
      </c>
      <c r="G150" s="8">
        <v>1.55</v>
      </c>
      <c r="H150" s="8">
        <v>35.46</v>
      </c>
    </row>
    <row r="151" spans="2:8" x14ac:dyDescent="0.25">
      <c r="B151" s="47">
        <v>98</v>
      </c>
      <c r="C151" s="8" t="s">
        <v>70</v>
      </c>
      <c r="D151" s="8">
        <v>200</v>
      </c>
      <c r="E151" s="8">
        <v>1.77</v>
      </c>
      <c r="F151" s="8">
        <v>4.95</v>
      </c>
      <c r="G151" s="8">
        <v>7.9</v>
      </c>
      <c r="H151" s="8">
        <v>89.75</v>
      </c>
    </row>
    <row r="152" spans="2:8" x14ac:dyDescent="0.25">
      <c r="B152" s="47">
        <v>259</v>
      </c>
      <c r="C152" s="8" t="s">
        <v>48</v>
      </c>
      <c r="D152" s="54">
        <v>200</v>
      </c>
      <c r="E152" s="8">
        <v>18.510000000000002</v>
      </c>
      <c r="F152" s="8">
        <v>20.67</v>
      </c>
      <c r="G152" s="8">
        <v>18.95</v>
      </c>
      <c r="H152" s="8">
        <v>337.14</v>
      </c>
    </row>
    <row r="153" spans="2:8" x14ac:dyDescent="0.25">
      <c r="B153" s="47" t="s">
        <v>229</v>
      </c>
      <c r="C153" s="8" t="s">
        <v>116</v>
      </c>
      <c r="D153" s="8">
        <v>50</v>
      </c>
      <c r="E153" s="8">
        <v>2.8</v>
      </c>
      <c r="F153" s="8">
        <v>0.55000000000000004</v>
      </c>
      <c r="G153" s="8">
        <v>24.7</v>
      </c>
      <c r="H153" s="8">
        <v>114.95</v>
      </c>
    </row>
    <row r="154" spans="2:8" x14ac:dyDescent="0.25">
      <c r="B154" s="47">
        <v>342</v>
      </c>
      <c r="C154" s="8" t="s">
        <v>90</v>
      </c>
      <c r="D154" s="8">
        <v>200</v>
      </c>
      <c r="E154" s="8">
        <v>0.16</v>
      </c>
      <c r="F154" s="8">
        <v>0.16</v>
      </c>
      <c r="G154" s="8">
        <v>27.88</v>
      </c>
      <c r="H154" s="8">
        <v>114.6</v>
      </c>
    </row>
    <row r="155" spans="2:8" ht="15.75" thickBot="1" x14ac:dyDescent="0.3">
      <c r="B155" s="49"/>
      <c r="C155" s="13" t="s">
        <v>112</v>
      </c>
      <c r="D155" s="13">
        <f>SUM(D150:D154)</f>
        <v>750</v>
      </c>
      <c r="E155" s="13">
        <f>SUM(E150:E154)</f>
        <v>23.750000000000004</v>
      </c>
      <c r="F155" s="13">
        <f>SUM(F150:F154)</f>
        <v>29.360000000000003</v>
      </c>
      <c r="G155" s="13">
        <f>SUM(G150:G154)</f>
        <v>80.97999999999999</v>
      </c>
      <c r="H155" s="13">
        <f>SUM(H150:H154)</f>
        <v>691.90000000000009</v>
      </c>
    </row>
    <row r="156" spans="2:8" ht="21" thickBot="1" x14ac:dyDescent="0.35">
      <c r="B156" s="57" t="s">
        <v>105</v>
      </c>
      <c r="C156" s="58"/>
      <c r="D156" s="58"/>
      <c r="E156" s="58"/>
      <c r="F156" s="58"/>
      <c r="G156" s="58"/>
      <c r="H156" s="59"/>
    </row>
    <row r="157" spans="2:8" x14ac:dyDescent="0.25">
      <c r="B157" s="45"/>
      <c r="C157" s="7" t="s">
        <v>107</v>
      </c>
      <c r="D157" s="7"/>
      <c r="E157" s="7"/>
      <c r="F157" s="7"/>
      <c r="G157" s="7"/>
      <c r="H157" s="7"/>
    </row>
    <row r="158" spans="2:8" x14ac:dyDescent="0.25">
      <c r="B158" s="47">
        <v>181</v>
      </c>
      <c r="C158" s="8" t="s">
        <v>75</v>
      </c>
      <c r="D158" s="8">
        <v>200</v>
      </c>
      <c r="E158" s="8">
        <v>5.82</v>
      </c>
      <c r="F158" s="8">
        <v>10.210000000000001</v>
      </c>
      <c r="G158" s="8">
        <v>30.84</v>
      </c>
      <c r="H158" s="8">
        <v>239.05</v>
      </c>
    </row>
    <row r="159" spans="2:8" x14ac:dyDescent="0.25">
      <c r="B159" s="47">
        <v>379</v>
      </c>
      <c r="C159" s="8" t="s">
        <v>77</v>
      </c>
      <c r="D159" s="8">
        <v>200</v>
      </c>
      <c r="E159" s="8">
        <v>3.17</v>
      </c>
      <c r="F159" s="8">
        <v>2.68</v>
      </c>
      <c r="G159" s="8">
        <v>15.95</v>
      </c>
      <c r="H159" s="8">
        <v>100.6</v>
      </c>
    </row>
    <row r="160" spans="2:8" x14ac:dyDescent="0.25">
      <c r="B160" s="47" t="s">
        <v>229</v>
      </c>
      <c r="C160" s="8" t="s">
        <v>110</v>
      </c>
      <c r="D160" s="8">
        <v>80</v>
      </c>
      <c r="E160" s="8">
        <v>6.32</v>
      </c>
      <c r="F160" s="8">
        <v>0.8</v>
      </c>
      <c r="G160" s="8">
        <v>38.64</v>
      </c>
      <c r="H160" s="8">
        <v>187.04</v>
      </c>
    </row>
    <row r="161" spans="2:8" x14ac:dyDescent="0.25">
      <c r="B161" s="47">
        <v>15</v>
      </c>
      <c r="C161" s="8" t="s">
        <v>122</v>
      </c>
      <c r="D161" s="8">
        <v>16</v>
      </c>
      <c r="E161" s="8">
        <v>3.48</v>
      </c>
      <c r="F161" s="8">
        <v>4.43</v>
      </c>
      <c r="G161" s="8">
        <v>0</v>
      </c>
      <c r="H161" s="8">
        <v>54</v>
      </c>
    </row>
    <row r="162" spans="2:8" x14ac:dyDescent="0.25">
      <c r="B162" s="47">
        <v>376</v>
      </c>
      <c r="C162" s="8" t="s">
        <v>60</v>
      </c>
      <c r="D162" s="8">
        <v>200</v>
      </c>
      <c r="E162" s="8">
        <v>7.0000000000000007E-2</v>
      </c>
      <c r="F162" s="8">
        <v>0.02</v>
      </c>
      <c r="G162" s="8">
        <v>15</v>
      </c>
      <c r="H162" s="8">
        <v>60</v>
      </c>
    </row>
    <row r="163" spans="2:8" s="53" customFormat="1" x14ac:dyDescent="0.25">
      <c r="B163" s="52">
        <v>428</v>
      </c>
      <c r="C163" s="51" t="s">
        <v>213</v>
      </c>
      <c r="D163" s="51">
        <v>80</v>
      </c>
      <c r="E163" s="51">
        <v>4.74</v>
      </c>
      <c r="F163" s="51">
        <v>0.6</v>
      </c>
      <c r="G163" s="51">
        <v>28.98</v>
      </c>
      <c r="H163" s="51">
        <v>140.28</v>
      </c>
    </row>
    <row r="164" spans="2:8" x14ac:dyDescent="0.25">
      <c r="B164" s="47">
        <v>338</v>
      </c>
      <c r="C164" s="8" t="s">
        <v>189</v>
      </c>
      <c r="D164" s="8">
        <v>120</v>
      </c>
      <c r="E164" s="8">
        <v>0.48</v>
      </c>
      <c r="F164" s="8">
        <v>0.37</v>
      </c>
      <c r="G164" s="8">
        <v>12.37</v>
      </c>
      <c r="H164" s="8">
        <v>54.61</v>
      </c>
    </row>
    <row r="165" spans="2:8" x14ac:dyDescent="0.25">
      <c r="B165" s="47"/>
      <c r="C165" s="12" t="s">
        <v>111</v>
      </c>
      <c r="D165" s="12">
        <f>SUM(D158:D164)</f>
        <v>896</v>
      </c>
      <c r="E165" s="12">
        <f>SUM(E158:E164)</f>
        <v>24.080000000000002</v>
      </c>
      <c r="F165" s="12">
        <f>SUM(F158:F164)</f>
        <v>19.110000000000003</v>
      </c>
      <c r="G165" s="12">
        <f>SUM(G158:G164)</f>
        <v>141.78</v>
      </c>
      <c r="H165" s="12">
        <f>SUM(H158:H164)</f>
        <v>835.57999999999993</v>
      </c>
    </row>
    <row r="166" spans="2:8" x14ac:dyDescent="0.25">
      <c r="B166" s="48"/>
      <c r="C166" s="9" t="s">
        <v>108</v>
      </c>
      <c r="D166" s="9"/>
      <c r="E166" s="9"/>
      <c r="F166" s="9"/>
      <c r="G166" s="9"/>
      <c r="H166" s="9"/>
    </row>
    <row r="167" spans="2:8" x14ac:dyDescent="0.25">
      <c r="B167" s="47">
        <v>56</v>
      </c>
      <c r="C167" s="8" t="s">
        <v>39</v>
      </c>
      <c r="D167" s="8">
        <v>100</v>
      </c>
      <c r="E167" s="8">
        <v>0.69</v>
      </c>
      <c r="F167" s="8">
        <v>0.11</v>
      </c>
      <c r="G167" s="8">
        <v>4.32</v>
      </c>
      <c r="H167" s="8">
        <v>21.06</v>
      </c>
    </row>
    <row r="168" spans="2:8" s="50" customFormat="1" x14ac:dyDescent="0.25">
      <c r="B168" s="46">
        <v>97</v>
      </c>
      <c r="C168" s="11" t="s">
        <v>223</v>
      </c>
      <c r="D168" s="11">
        <v>200</v>
      </c>
      <c r="E168" s="11">
        <v>5.49</v>
      </c>
      <c r="F168" s="11">
        <v>5.27</v>
      </c>
      <c r="G168" s="11">
        <v>16.53</v>
      </c>
      <c r="H168" s="11">
        <v>148.25</v>
      </c>
    </row>
    <row r="169" spans="2:8" x14ac:dyDescent="0.25">
      <c r="B169" s="47">
        <v>203</v>
      </c>
      <c r="C169" s="8" t="s">
        <v>120</v>
      </c>
      <c r="D169" s="8">
        <v>150</v>
      </c>
      <c r="E169" s="8">
        <v>5.46</v>
      </c>
      <c r="F169" s="8">
        <v>5.79</v>
      </c>
      <c r="G169" s="8">
        <v>30.46</v>
      </c>
      <c r="H169" s="8">
        <v>195.71</v>
      </c>
    </row>
    <row r="170" spans="2:8" x14ac:dyDescent="0.25">
      <c r="B170" s="47">
        <v>261</v>
      </c>
      <c r="C170" s="8" t="s">
        <v>51</v>
      </c>
      <c r="D170" s="8">
        <v>90</v>
      </c>
      <c r="E170" s="8">
        <v>10.25</v>
      </c>
      <c r="F170" s="8">
        <v>7.22</v>
      </c>
      <c r="G170" s="8">
        <v>3.56</v>
      </c>
      <c r="H170" s="8">
        <v>132</v>
      </c>
    </row>
    <row r="171" spans="2:8" x14ac:dyDescent="0.25">
      <c r="B171" s="47" t="s">
        <v>229</v>
      </c>
      <c r="C171" s="8" t="s">
        <v>116</v>
      </c>
      <c r="D171" s="8">
        <v>50</v>
      </c>
      <c r="E171" s="8">
        <v>2.8</v>
      </c>
      <c r="F171" s="8">
        <v>0.55000000000000004</v>
      </c>
      <c r="G171" s="8">
        <v>24.7</v>
      </c>
      <c r="H171" s="8">
        <v>114.95</v>
      </c>
    </row>
    <row r="172" spans="2:8" x14ac:dyDescent="0.25">
      <c r="B172" s="47">
        <v>389</v>
      </c>
      <c r="C172" s="8" t="s">
        <v>89</v>
      </c>
      <c r="D172" s="8">
        <v>200</v>
      </c>
      <c r="E172" s="8">
        <v>1</v>
      </c>
      <c r="F172" s="8">
        <v>0.2</v>
      </c>
      <c r="G172" s="8">
        <v>0.6</v>
      </c>
      <c r="H172" s="8">
        <v>86.6</v>
      </c>
    </row>
    <row r="173" spans="2:8" ht="15.75" thickBot="1" x14ac:dyDescent="0.3">
      <c r="B173" s="49"/>
      <c r="C173" s="13" t="s">
        <v>112</v>
      </c>
      <c r="D173" s="13">
        <f>SUM(D167:D172)</f>
        <v>790</v>
      </c>
      <c r="E173" s="13">
        <f>SUM(E167:E172)</f>
        <v>25.69</v>
      </c>
      <c r="F173" s="13">
        <f>SUM(F167:F172)</f>
        <v>19.14</v>
      </c>
      <c r="G173" s="13">
        <f>SUM(G167:G172)</f>
        <v>80.17</v>
      </c>
      <c r="H173" s="13">
        <f>SUM(H167:H172)</f>
        <v>698.57</v>
      </c>
    </row>
    <row r="174" spans="2:8" ht="21" thickBot="1" x14ac:dyDescent="0.35">
      <c r="B174" s="57" t="s">
        <v>106</v>
      </c>
      <c r="C174" s="58"/>
      <c r="D174" s="58"/>
      <c r="E174" s="58"/>
      <c r="F174" s="58"/>
      <c r="G174" s="58"/>
      <c r="H174" s="59"/>
    </row>
    <row r="175" spans="2:8" x14ac:dyDescent="0.25">
      <c r="B175" s="45"/>
      <c r="C175" s="7" t="s">
        <v>107</v>
      </c>
      <c r="D175" s="7"/>
      <c r="E175" s="7"/>
      <c r="F175" s="7"/>
      <c r="G175" s="7"/>
      <c r="H175" s="7"/>
    </row>
    <row r="176" spans="2:8" x14ac:dyDescent="0.25">
      <c r="B176" s="47">
        <v>174</v>
      </c>
      <c r="C176" s="8" t="s">
        <v>76</v>
      </c>
      <c r="D176" s="8">
        <v>200</v>
      </c>
      <c r="E176" s="8">
        <v>7.27</v>
      </c>
      <c r="F176" s="8">
        <v>10.57</v>
      </c>
      <c r="G176" s="8">
        <v>48.36</v>
      </c>
      <c r="H176" s="8">
        <v>318.10000000000002</v>
      </c>
    </row>
    <row r="177" spans="2:8" x14ac:dyDescent="0.25">
      <c r="B177" s="47">
        <v>382</v>
      </c>
      <c r="C177" s="8" t="s">
        <v>11</v>
      </c>
      <c r="D177" s="8">
        <v>200</v>
      </c>
      <c r="E177" s="8">
        <v>4.08</v>
      </c>
      <c r="F177" s="8">
        <v>3.55</v>
      </c>
      <c r="G177" s="8">
        <v>17.579999999999998</v>
      </c>
      <c r="H177" s="8">
        <v>118.6</v>
      </c>
    </row>
    <row r="178" spans="2:8" x14ac:dyDescent="0.25">
      <c r="B178" s="47" t="s">
        <v>229</v>
      </c>
      <c r="C178" s="8" t="s">
        <v>110</v>
      </c>
      <c r="D178" s="8">
        <v>47</v>
      </c>
      <c r="E178" s="8">
        <v>3.71</v>
      </c>
      <c r="F178" s="8">
        <v>0.47</v>
      </c>
      <c r="G178" s="8">
        <v>22.7</v>
      </c>
      <c r="H178" s="8">
        <v>109.89</v>
      </c>
    </row>
    <row r="179" spans="2:8" x14ac:dyDescent="0.25">
      <c r="B179" s="47">
        <v>14</v>
      </c>
      <c r="C179" s="8" t="s">
        <v>121</v>
      </c>
      <c r="D179" s="8">
        <v>10</v>
      </c>
      <c r="E179" s="8">
        <v>0.1</v>
      </c>
      <c r="F179" s="8">
        <v>7.2</v>
      </c>
      <c r="G179" s="8">
        <v>0.13</v>
      </c>
      <c r="H179" s="8">
        <v>65.72</v>
      </c>
    </row>
    <row r="180" spans="2:8" x14ac:dyDescent="0.25">
      <c r="B180" s="46" t="s">
        <v>229</v>
      </c>
      <c r="C180" s="11" t="s">
        <v>57</v>
      </c>
      <c r="D180" s="11">
        <v>200</v>
      </c>
      <c r="E180" s="11">
        <v>8.2100000000000009</v>
      </c>
      <c r="F180" s="11">
        <v>3.01</v>
      </c>
      <c r="G180" s="11">
        <v>11.81</v>
      </c>
      <c r="H180" s="11">
        <v>107.01</v>
      </c>
    </row>
    <row r="181" spans="2:8" x14ac:dyDescent="0.25">
      <c r="B181" s="47">
        <v>209</v>
      </c>
      <c r="C181" s="8" t="s">
        <v>14</v>
      </c>
      <c r="D181" s="8">
        <v>40</v>
      </c>
      <c r="E181" s="8">
        <v>5.08</v>
      </c>
      <c r="F181" s="8">
        <v>4.5999999999999996</v>
      </c>
      <c r="G181" s="8">
        <v>0.28000000000000003</v>
      </c>
      <c r="H181" s="8">
        <v>62.84</v>
      </c>
    </row>
    <row r="182" spans="2:8" x14ac:dyDescent="0.25">
      <c r="B182" s="47">
        <v>338</v>
      </c>
      <c r="C182" s="8" t="s">
        <v>117</v>
      </c>
      <c r="D182" s="8">
        <v>200</v>
      </c>
      <c r="E182" s="8">
        <v>3.01</v>
      </c>
      <c r="F182" s="8">
        <v>1.01</v>
      </c>
      <c r="G182" s="8">
        <v>42</v>
      </c>
      <c r="H182" s="8">
        <v>189.01</v>
      </c>
    </row>
    <row r="183" spans="2:8" x14ac:dyDescent="0.25">
      <c r="B183" s="47"/>
      <c r="C183" s="12" t="s">
        <v>111</v>
      </c>
      <c r="D183" s="12">
        <f>SUM(D176:D182)</f>
        <v>897</v>
      </c>
      <c r="E183" s="12">
        <f>SUM(E176:E182)</f>
        <v>31.459999999999994</v>
      </c>
      <c r="F183" s="12">
        <f>SUM(F176:F182)</f>
        <v>30.410000000000007</v>
      </c>
      <c r="G183" s="12">
        <f>SUM(G176:G182)</f>
        <v>142.86000000000001</v>
      </c>
      <c r="H183" s="12">
        <f>SUM(H176:H182)</f>
        <v>971.17000000000007</v>
      </c>
    </row>
    <row r="184" spans="2:8" x14ac:dyDescent="0.25">
      <c r="B184" s="48"/>
      <c r="C184" s="9" t="s">
        <v>108</v>
      </c>
      <c r="D184" s="9"/>
      <c r="E184" s="9"/>
      <c r="F184" s="9"/>
      <c r="G184" s="9"/>
      <c r="H184" s="9"/>
    </row>
    <row r="185" spans="2:8" x14ac:dyDescent="0.25">
      <c r="B185" s="46">
        <v>53</v>
      </c>
      <c r="C185" s="11" t="s">
        <v>26</v>
      </c>
      <c r="D185" s="11">
        <v>100</v>
      </c>
      <c r="E185" s="11">
        <v>2.96</v>
      </c>
      <c r="F185" s="11">
        <v>5.7</v>
      </c>
      <c r="G185" s="11">
        <v>4.76</v>
      </c>
      <c r="H185" s="11">
        <v>82.21</v>
      </c>
    </row>
    <row r="186" spans="2:8" x14ac:dyDescent="0.25">
      <c r="B186" s="47">
        <v>99</v>
      </c>
      <c r="C186" s="8" t="s">
        <v>53</v>
      </c>
      <c r="D186" s="8">
        <v>200</v>
      </c>
      <c r="E186" s="8">
        <v>1.59</v>
      </c>
      <c r="F186" s="8">
        <v>4.99</v>
      </c>
      <c r="G186" s="8">
        <v>9.15</v>
      </c>
      <c r="H186" s="8">
        <v>95.25</v>
      </c>
    </row>
    <row r="187" spans="2:8" x14ac:dyDescent="0.25">
      <c r="B187" s="47">
        <v>310</v>
      </c>
      <c r="C187" s="8" t="s">
        <v>54</v>
      </c>
      <c r="D187" s="8">
        <v>150</v>
      </c>
      <c r="E187" s="8">
        <v>2.86</v>
      </c>
      <c r="F187" s="8">
        <v>4.32</v>
      </c>
      <c r="G187" s="8">
        <v>23.01</v>
      </c>
      <c r="H187" s="8">
        <v>142.35</v>
      </c>
    </row>
    <row r="188" spans="2:8" x14ac:dyDescent="0.25">
      <c r="B188" s="47">
        <v>229</v>
      </c>
      <c r="C188" s="8" t="s">
        <v>123</v>
      </c>
      <c r="D188" s="8">
        <v>90</v>
      </c>
      <c r="E188" s="8">
        <v>7.8</v>
      </c>
      <c r="F188" s="8">
        <v>3.96</v>
      </c>
      <c r="G188" s="8">
        <v>3.04</v>
      </c>
      <c r="H188" s="8">
        <v>84</v>
      </c>
    </row>
    <row r="189" spans="2:8" x14ac:dyDescent="0.25">
      <c r="B189" s="47" t="s">
        <v>229</v>
      </c>
      <c r="C189" s="8" t="s">
        <v>110</v>
      </c>
      <c r="D189" s="8">
        <v>47</v>
      </c>
      <c r="E189" s="8">
        <v>3.71</v>
      </c>
      <c r="F189" s="8">
        <v>0.47</v>
      </c>
      <c r="G189" s="8">
        <v>22.7</v>
      </c>
      <c r="H189" s="8">
        <v>109.89</v>
      </c>
    </row>
    <row r="190" spans="2:8" x14ac:dyDescent="0.25">
      <c r="B190" s="47" t="s">
        <v>229</v>
      </c>
      <c r="C190" s="8" t="s">
        <v>116</v>
      </c>
      <c r="D190" s="8">
        <v>50</v>
      </c>
      <c r="E190" s="8">
        <v>2.8</v>
      </c>
      <c r="F190" s="8">
        <v>0.55000000000000004</v>
      </c>
      <c r="G190" s="8">
        <v>24.7</v>
      </c>
      <c r="H190" s="8">
        <v>114.95</v>
      </c>
    </row>
    <row r="191" spans="2:8" x14ac:dyDescent="0.25">
      <c r="B191" s="47">
        <v>349</v>
      </c>
      <c r="C191" s="8" t="s">
        <v>91</v>
      </c>
      <c r="D191" s="8">
        <v>200</v>
      </c>
      <c r="E191" s="8">
        <v>0.66</v>
      </c>
      <c r="F191" s="8">
        <v>0.09</v>
      </c>
      <c r="G191" s="8">
        <v>32.01</v>
      </c>
      <c r="H191" s="8">
        <v>132.80000000000001</v>
      </c>
    </row>
    <row r="192" spans="2:8" x14ac:dyDescent="0.25">
      <c r="B192" s="47"/>
      <c r="C192" s="12" t="s">
        <v>112</v>
      </c>
      <c r="D192" s="12">
        <f>SUM(D185:D191)</f>
        <v>837</v>
      </c>
      <c r="E192" s="12">
        <f>SUM(E185:E191)</f>
        <v>22.380000000000003</v>
      </c>
      <c r="F192" s="12">
        <f>SUM(F185:F191)</f>
        <v>20.080000000000002</v>
      </c>
      <c r="G192" s="12">
        <f>SUM(G185:G191)</f>
        <v>119.37</v>
      </c>
      <c r="H192" s="12">
        <f>SUM(H185:H191)</f>
        <v>761.45</v>
      </c>
    </row>
  </sheetData>
  <mergeCells count="16">
    <mergeCell ref="B7:B8"/>
    <mergeCell ref="D2:H5"/>
    <mergeCell ref="C7:C8"/>
    <mergeCell ref="D7:D8"/>
    <mergeCell ref="E7:G7"/>
    <mergeCell ref="H7:H8"/>
    <mergeCell ref="B119:H119"/>
    <mergeCell ref="B139:H139"/>
    <mergeCell ref="B156:H156"/>
    <mergeCell ref="B174:H174"/>
    <mergeCell ref="B9:H9"/>
    <mergeCell ref="B27:H27"/>
    <mergeCell ref="B44:H44"/>
    <mergeCell ref="B63:H63"/>
    <mergeCell ref="B81:H81"/>
    <mergeCell ref="B100:H100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22" workbookViewId="0">
      <selection activeCell="B31" sqref="B31"/>
    </sheetView>
  </sheetViews>
  <sheetFormatPr defaultRowHeight="15" x14ac:dyDescent="0.25"/>
  <cols>
    <col min="1" max="1" width="6.42578125" customWidth="1"/>
    <col min="2" max="2" width="43.28515625" customWidth="1"/>
    <col min="5" max="5" width="16.140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customHeight="1" thickBot="1" x14ac:dyDescent="0.3">
      <c r="A2" s="60" t="s">
        <v>97</v>
      </c>
      <c r="B2" s="61"/>
      <c r="C2" s="61"/>
      <c r="D2" s="61"/>
      <c r="E2" s="61"/>
      <c r="F2" s="5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173</v>
      </c>
      <c r="B4" s="22" t="s">
        <v>72</v>
      </c>
      <c r="C4" s="22"/>
      <c r="D4" s="22"/>
      <c r="E4" s="22">
        <f>E5+E6+E7+E8</f>
        <v>9.5157499999999988</v>
      </c>
    </row>
    <row r="5" spans="1:6" x14ac:dyDescent="0.25">
      <c r="A5" s="8"/>
      <c r="B5" s="8" t="s">
        <v>127</v>
      </c>
      <c r="C5" s="8">
        <v>35</v>
      </c>
      <c r="D5" s="8">
        <v>0.09</v>
      </c>
      <c r="E5" s="8">
        <f>C5*D5</f>
        <v>3.15</v>
      </c>
    </row>
    <row r="6" spans="1:6" x14ac:dyDescent="0.25">
      <c r="A6" s="8"/>
      <c r="B6" s="8" t="s">
        <v>128</v>
      </c>
      <c r="C6" s="8">
        <v>100</v>
      </c>
      <c r="D6" s="8">
        <v>4.156E-2</v>
      </c>
      <c r="E6" s="8">
        <f t="shared" ref="E6:E7" si="0">C6*D6</f>
        <v>4.1559999999999997</v>
      </c>
    </row>
    <row r="7" spans="1:6" x14ac:dyDescent="0.25">
      <c r="A7" s="8"/>
      <c r="B7" s="8" t="s">
        <v>129</v>
      </c>
      <c r="C7" s="8">
        <v>3</v>
      </c>
      <c r="D7" s="8">
        <v>5.5E-2</v>
      </c>
      <c r="E7" s="8">
        <f t="shared" si="0"/>
        <v>0.16500000000000001</v>
      </c>
    </row>
    <row r="8" spans="1:6" x14ac:dyDescent="0.25">
      <c r="A8" s="8"/>
      <c r="B8" s="8" t="s">
        <v>130</v>
      </c>
      <c r="C8" s="8">
        <v>5</v>
      </c>
      <c r="D8" s="8">
        <v>0.40894999999999998</v>
      </c>
      <c r="E8" s="8">
        <f>C8*D8</f>
        <v>2.0447500000000001</v>
      </c>
    </row>
    <row r="9" spans="1:6" x14ac:dyDescent="0.25">
      <c r="A9" s="22">
        <v>378</v>
      </c>
      <c r="B9" s="22" t="s">
        <v>9</v>
      </c>
      <c r="C9" s="22"/>
      <c r="D9" s="22"/>
      <c r="E9" s="22">
        <f>E10+E11+E12</f>
        <v>6.4647999999999994</v>
      </c>
    </row>
    <row r="10" spans="1:6" x14ac:dyDescent="0.25">
      <c r="A10" s="8"/>
      <c r="B10" s="8" t="s">
        <v>220</v>
      </c>
      <c r="C10" s="8">
        <v>130</v>
      </c>
      <c r="D10" s="8">
        <v>4.156E-2</v>
      </c>
      <c r="E10" s="8">
        <f>C10*D10</f>
        <v>5.4028</v>
      </c>
    </row>
    <row r="11" spans="1:6" x14ac:dyDescent="0.25">
      <c r="A11" s="8"/>
      <c r="B11" s="8" t="s">
        <v>131</v>
      </c>
      <c r="C11" s="8">
        <v>1.6</v>
      </c>
      <c r="D11" s="8">
        <v>0.32</v>
      </c>
      <c r="E11" s="8">
        <f>C11*D11</f>
        <v>0.51200000000000001</v>
      </c>
    </row>
    <row r="12" spans="1:6" x14ac:dyDescent="0.25">
      <c r="A12" s="8"/>
      <c r="B12" s="8" t="s">
        <v>129</v>
      </c>
      <c r="C12" s="8">
        <v>10</v>
      </c>
      <c r="D12" s="8">
        <v>5.5E-2</v>
      </c>
      <c r="E12" s="8">
        <f>C12*D12</f>
        <v>0.55000000000000004</v>
      </c>
    </row>
    <row r="13" spans="1:6" x14ac:dyDescent="0.25">
      <c r="A13" s="22"/>
      <c r="B13" s="22" t="s">
        <v>110</v>
      </c>
      <c r="C13" s="22">
        <v>44</v>
      </c>
      <c r="D13" s="22">
        <v>8.7230000000000002E-2</v>
      </c>
      <c r="E13" s="22">
        <f t="shared" ref="E13:E15" si="1">C13*D13</f>
        <v>3.83812</v>
      </c>
    </row>
    <row r="14" spans="1:6" x14ac:dyDescent="0.25">
      <c r="A14" s="22"/>
      <c r="B14" s="22" t="s">
        <v>57</v>
      </c>
      <c r="C14" s="22">
        <v>200</v>
      </c>
      <c r="D14" s="22">
        <v>8.6139999999999994E-2</v>
      </c>
      <c r="E14" s="22">
        <f t="shared" si="1"/>
        <v>17.227999999999998</v>
      </c>
    </row>
    <row r="15" spans="1:6" x14ac:dyDescent="0.25">
      <c r="A15" s="22">
        <v>209</v>
      </c>
      <c r="B15" s="22" t="s">
        <v>14</v>
      </c>
      <c r="C15" s="28">
        <v>0.5</v>
      </c>
      <c r="D15" s="22">
        <v>5.3</v>
      </c>
      <c r="E15" s="22">
        <f t="shared" si="1"/>
        <v>2.65</v>
      </c>
    </row>
    <row r="16" spans="1:6" x14ac:dyDescent="0.25">
      <c r="A16" s="42">
        <v>338</v>
      </c>
      <c r="B16" s="43" t="s">
        <v>118</v>
      </c>
      <c r="C16" s="43">
        <v>120</v>
      </c>
      <c r="D16" s="43">
        <v>8.2000000000000003E-2</v>
      </c>
      <c r="E16" s="43">
        <v>9.84</v>
      </c>
    </row>
    <row r="17" spans="1:5" x14ac:dyDescent="0.25">
      <c r="A17" s="71" t="s">
        <v>111</v>
      </c>
      <c r="B17" s="72"/>
      <c r="C17" s="72"/>
      <c r="D17" s="73"/>
      <c r="E17" s="29">
        <f>E4+E56+E13+E14+E15+E16+E9</f>
        <v>61.536669999999987</v>
      </c>
    </row>
    <row r="18" spans="1:5" x14ac:dyDescent="0.25">
      <c r="A18" s="9"/>
      <c r="B18" s="9" t="s">
        <v>108</v>
      </c>
      <c r="C18" s="9"/>
      <c r="D18" s="9"/>
      <c r="E18" s="9"/>
    </row>
    <row r="19" spans="1:5" x14ac:dyDescent="0.25">
      <c r="A19" s="22">
        <v>67</v>
      </c>
      <c r="B19" s="22" t="s">
        <v>78</v>
      </c>
      <c r="C19" s="22"/>
      <c r="D19" s="22"/>
      <c r="E19" s="22">
        <f>E20+E21+E22+E23+E24+E25</f>
        <v>5.6663999999999994</v>
      </c>
    </row>
    <row r="20" spans="1:5" x14ac:dyDescent="0.25">
      <c r="A20" s="8"/>
      <c r="B20" s="8" t="s">
        <v>137</v>
      </c>
      <c r="C20" s="8">
        <v>30</v>
      </c>
      <c r="D20" s="31">
        <v>2.0719999999999999E-2</v>
      </c>
      <c r="E20" s="8">
        <f>C20*D20</f>
        <v>0.62159999999999993</v>
      </c>
    </row>
    <row r="21" spans="1:5" x14ac:dyDescent="0.25">
      <c r="A21" s="8"/>
      <c r="B21" s="8" t="s">
        <v>132</v>
      </c>
      <c r="C21" s="8">
        <v>20</v>
      </c>
      <c r="D21" s="8">
        <v>2.3619999999999999E-2</v>
      </c>
      <c r="E21" s="8">
        <f t="shared" ref="E21:E25" si="2">C21*D21</f>
        <v>0.47239999999999999</v>
      </c>
    </row>
    <row r="22" spans="1:5" x14ac:dyDescent="0.25">
      <c r="A22" s="8"/>
      <c r="B22" s="8" t="s">
        <v>139</v>
      </c>
      <c r="C22" s="8">
        <v>10</v>
      </c>
      <c r="D22" s="31">
        <v>2.4660000000000001E-2</v>
      </c>
      <c r="E22" s="8">
        <f t="shared" si="2"/>
        <v>0.24660000000000001</v>
      </c>
    </row>
    <row r="23" spans="1:5" x14ac:dyDescent="0.25">
      <c r="A23" s="8"/>
      <c r="B23" s="8" t="s">
        <v>163</v>
      </c>
      <c r="C23" s="8">
        <v>20</v>
      </c>
      <c r="D23" s="8">
        <v>0.13</v>
      </c>
      <c r="E23" s="8">
        <f t="shared" si="2"/>
        <v>2.6</v>
      </c>
    </row>
    <row r="24" spans="1:5" x14ac:dyDescent="0.25">
      <c r="A24" s="8"/>
      <c r="B24" s="8" t="s">
        <v>134</v>
      </c>
      <c r="C24" s="8">
        <v>20</v>
      </c>
      <c r="D24" s="31">
        <v>3.2289999999999999E-2</v>
      </c>
      <c r="E24" s="8">
        <f t="shared" si="2"/>
        <v>0.64579999999999993</v>
      </c>
    </row>
    <row r="25" spans="1:5" x14ac:dyDescent="0.25">
      <c r="A25" s="8"/>
      <c r="B25" s="8" t="s">
        <v>135</v>
      </c>
      <c r="C25" s="8">
        <v>10</v>
      </c>
      <c r="D25" s="8">
        <v>0.108</v>
      </c>
      <c r="E25" s="8">
        <f t="shared" si="2"/>
        <v>1.08</v>
      </c>
    </row>
    <row r="26" spans="1:5" x14ac:dyDescent="0.25">
      <c r="A26" s="22">
        <v>102</v>
      </c>
      <c r="B26" s="22" t="s">
        <v>21</v>
      </c>
      <c r="C26" s="22"/>
      <c r="D26" s="22"/>
      <c r="E26" s="22">
        <f>E27+E28+E29+E30+E31+E32+E33</f>
        <v>8.5088500000000007</v>
      </c>
    </row>
    <row r="27" spans="1:5" x14ac:dyDescent="0.25">
      <c r="A27" s="8"/>
      <c r="B27" s="8" t="s">
        <v>137</v>
      </c>
      <c r="C27" s="8">
        <v>50</v>
      </c>
      <c r="D27" s="8">
        <v>2.0719999999999999E-2</v>
      </c>
      <c r="E27" s="8">
        <f t="shared" ref="E27:E33" si="3">C27*D27</f>
        <v>1.036</v>
      </c>
    </row>
    <row r="28" spans="1:5" x14ac:dyDescent="0.25">
      <c r="A28" s="8"/>
      <c r="B28" s="8" t="s">
        <v>138</v>
      </c>
      <c r="C28" s="8">
        <v>12</v>
      </c>
      <c r="D28" s="8">
        <v>3.5000000000000003E-2</v>
      </c>
      <c r="E28" s="8">
        <f t="shared" si="3"/>
        <v>0.42000000000000004</v>
      </c>
    </row>
    <row r="29" spans="1:5" x14ac:dyDescent="0.25">
      <c r="A29" s="8"/>
      <c r="B29" s="8" t="s">
        <v>134</v>
      </c>
      <c r="C29" s="8">
        <v>15</v>
      </c>
      <c r="D29" s="8">
        <v>3.2289999999999999E-2</v>
      </c>
      <c r="E29" s="8">
        <f t="shared" si="3"/>
        <v>0.48435</v>
      </c>
    </row>
    <row r="30" spans="1:5" x14ac:dyDescent="0.25">
      <c r="A30" s="8"/>
      <c r="B30" s="8" t="s">
        <v>139</v>
      </c>
      <c r="C30" s="8">
        <v>20</v>
      </c>
      <c r="D30" s="8">
        <v>2.4660000000000001E-2</v>
      </c>
      <c r="E30" s="8">
        <f t="shared" si="3"/>
        <v>0.49320000000000003</v>
      </c>
    </row>
    <row r="31" spans="1:5" x14ac:dyDescent="0.25">
      <c r="A31" s="8"/>
      <c r="B31" s="8" t="s">
        <v>135</v>
      </c>
      <c r="C31" s="8">
        <v>2</v>
      </c>
      <c r="D31" s="8">
        <v>0.108</v>
      </c>
      <c r="E31" s="8">
        <f t="shared" si="3"/>
        <v>0.216</v>
      </c>
    </row>
    <row r="32" spans="1:5" x14ac:dyDescent="0.25">
      <c r="A32" s="8"/>
      <c r="B32" s="8" t="s">
        <v>140</v>
      </c>
      <c r="C32" s="8">
        <v>2</v>
      </c>
      <c r="D32" s="8">
        <v>0.40894999999999998</v>
      </c>
      <c r="E32" s="8">
        <f t="shared" si="3"/>
        <v>0.81789999999999996</v>
      </c>
    </row>
    <row r="33" spans="1:8" x14ac:dyDescent="0.25">
      <c r="A33" s="8"/>
      <c r="B33" s="8" t="s">
        <v>141</v>
      </c>
      <c r="C33" s="8">
        <v>10</v>
      </c>
      <c r="D33" s="8">
        <v>0.50414000000000003</v>
      </c>
      <c r="E33" s="8">
        <f t="shared" si="3"/>
        <v>5.0414000000000003</v>
      </c>
    </row>
    <row r="34" spans="1:8" x14ac:dyDescent="0.25">
      <c r="A34" s="22">
        <v>139</v>
      </c>
      <c r="B34" s="22" t="s">
        <v>22</v>
      </c>
      <c r="C34" s="22"/>
      <c r="D34" s="22"/>
      <c r="E34" s="22">
        <f>E35+E36+E37+E38+E39+E40+E41</f>
        <v>5.9519500000000001</v>
      </c>
    </row>
    <row r="35" spans="1:8" x14ac:dyDescent="0.25">
      <c r="A35" s="8"/>
      <c r="B35" s="8" t="s">
        <v>142</v>
      </c>
      <c r="C35" s="8">
        <v>200</v>
      </c>
      <c r="D35" s="8">
        <v>1.374E-2</v>
      </c>
      <c r="E35" s="8">
        <f t="shared" ref="E35:E41" si="4">C35*D35</f>
        <v>2.7480000000000002</v>
      </c>
    </row>
    <row r="36" spans="1:8" x14ac:dyDescent="0.25">
      <c r="A36" s="8"/>
      <c r="B36" s="8" t="s">
        <v>135</v>
      </c>
      <c r="C36" s="8">
        <v>2</v>
      </c>
      <c r="D36" s="8">
        <v>0.108</v>
      </c>
      <c r="E36" s="8">
        <f t="shared" si="4"/>
        <v>0.216</v>
      </c>
    </row>
    <row r="37" spans="1:8" x14ac:dyDescent="0.25">
      <c r="A37" s="8"/>
      <c r="B37" s="8" t="s">
        <v>145</v>
      </c>
      <c r="C37" s="8">
        <v>3</v>
      </c>
      <c r="D37" s="8">
        <v>0.40894999999999998</v>
      </c>
      <c r="E37" s="8">
        <f t="shared" si="4"/>
        <v>1.22685</v>
      </c>
    </row>
    <row r="38" spans="1:8" x14ac:dyDescent="0.25">
      <c r="A38" s="8"/>
      <c r="B38" s="8" t="s">
        <v>143</v>
      </c>
      <c r="C38" s="8">
        <v>3</v>
      </c>
      <c r="D38" s="8">
        <v>0.28000000000000003</v>
      </c>
      <c r="E38" s="8">
        <f t="shared" si="4"/>
        <v>0.84000000000000008</v>
      </c>
    </row>
    <row r="39" spans="1:8" x14ac:dyDescent="0.25">
      <c r="A39" s="8"/>
      <c r="B39" s="8" t="s">
        <v>139</v>
      </c>
      <c r="C39" s="8">
        <v>20</v>
      </c>
      <c r="D39" s="31">
        <v>2.4660000000000001E-2</v>
      </c>
      <c r="E39" s="8">
        <f t="shared" si="4"/>
        <v>0.49320000000000003</v>
      </c>
    </row>
    <row r="40" spans="1:8" x14ac:dyDescent="0.25">
      <c r="A40" s="8"/>
      <c r="B40" s="8" t="s">
        <v>134</v>
      </c>
      <c r="C40" s="8">
        <v>10</v>
      </c>
      <c r="D40" s="8">
        <v>3.2289999999999999E-2</v>
      </c>
      <c r="E40" s="8">
        <f t="shared" si="4"/>
        <v>0.32289999999999996</v>
      </c>
    </row>
    <row r="41" spans="1:8" x14ac:dyDescent="0.25">
      <c r="A41" s="8"/>
      <c r="B41" s="8" t="s">
        <v>144</v>
      </c>
      <c r="C41" s="8">
        <v>3</v>
      </c>
      <c r="D41" s="8">
        <v>3.5000000000000003E-2</v>
      </c>
      <c r="E41" s="8">
        <f t="shared" si="4"/>
        <v>0.10500000000000001</v>
      </c>
    </row>
    <row r="42" spans="1:8" x14ac:dyDescent="0.25">
      <c r="A42" s="22">
        <v>278</v>
      </c>
      <c r="B42" s="22" t="s">
        <v>84</v>
      </c>
      <c r="C42" s="22"/>
      <c r="D42" s="22"/>
      <c r="E42" s="22">
        <f>E43+E44+E45+E46+E47+E48+E49+E50+E51+E52+E53</f>
        <v>53.556500000000007</v>
      </c>
    </row>
    <row r="43" spans="1:8" x14ac:dyDescent="0.25">
      <c r="A43" s="8"/>
      <c r="B43" s="8" t="s">
        <v>146</v>
      </c>
      <c r="C43" s="8">
        <v>95</v>
      </c>
      <c r="D43" s="31">
        <v>0.50414000000000003</v>
      </c>
      <c r="E43" s="8">
        <f t="shared" ref="E43:E56" si="5">C43*D43</f>
        <v>47.893300000000004</v>
      </c>
    </row>
    <row r="44" spans="1:8" x14ac:dyDescent="0.25">
      <c r="A44" s="8"/>
      <c r="B44" s="8" t="s">
        <v>110</v>
      </c>
      <c r="C44" s="8">
        <v>10</v>
      </c>
      <c r="D44" s="8">
        <v>8.7230000000000002E-2</v>
      </c>
      <c r="E44" s="8">
        <f t="shared" si="5"/>
        <v>0.87230000000000008</v>
      </c>
    </row>
    <row r="45" spans="1:8" x14ac:dyDescent="0.25">
      <c r="A45" s="8"/>
      <c r="B45" s="8" t="s">
        <v>135</v>
      </c>
      <c r="C45" s="8">
        <v>3</v>
      </c>
      <c r="D45" s="8">
        <v>0.108</v>
      </c>
      <c r="E45" s="8">
        <f t="shared" si="5"/>
        <v>0.32400000000000001</v>
      </c>
    </row>
    <row r="46" spans="1:8" x14ac:dyDescent="0.25">
      <c r="A46" s="8"/>
      <c r="B46" s="8" t="s">
        <v>140</v>
      </c>
      <c r="C46" s="8">
        <v>3</v>
      </c>
      <c r="D46" s="8">
        <v>0.40894999999999998</v>
      </c>
      <c r="E46" s="8">
        <f t="shared" si="5"/>
        <v>1.22685</v>
      </c>
      <c r="F46" s="19"/>
    </row>
    <row r="47" spans="1:8" x14ac:dyDescent="0.25">
      <c r="A47" s="8"/>
      <c r="B47" s="8" t="s">
        <v>128</v>
      </c>
      <c r="C47" s="8">
        <v>20</v>
      </c>
      <c r="D47" s="31">
        <v>4.156E-2</v>
      </c>
      <c r="E47" s="8">
        <f t="shared" si="5"/>
        <v>0.83119999999999994</v>
      </c>
      <c r="H47" s="19"/>
    </row>
    <row r="48" spans="1:8" x14ac:dyDescent="0.25">
      <c r="A48" s="8"/>
      <c r="B48" s="8" t="s">
        <v>147</v>
      </c>
      <c r="C48" s="8">
        <v>5</v>
      </c>
      <c r="D48" s="8">
        <v>0.10718999999999999</v>
      </c>
      <c r="E48" s="8">
        <f t="shared" si="5"/>
        <v>0.53594999999999993</v>
      </c>
      <c r="F48" s="18"/>
    </row>
    <row r="49" spans="1:7" x14ac:dyDescent="0.25">
      <c r="A49" s="8"/>
      <c r="B49" s="8" t="s">
        <v>148</v>
      </c>
      <c r="C49" s="20" t="s">
        <v>149</v>
      </c>
      <c r="D49" s="16">
        <v>5.3</v>
      </c>
      <c r="E49" s="8">
        <f t="shared" si="5"/>
        <v>0.53</v>
      </c>
    </row>
    <row r="50" spans="1:7" x14ac:dyDescent="0.25">
      <c r="A50" s="8"/>
      <c r="B50" s="8" t="s">
        <v>144</v>
      </c>
      <c r="C50" s="15">
        <v>4</v>
      </c>
      <c r="D50" s="8">
        <v>3.5000000000000003E-2</v>
      </c>
      <c r="E50" s="8">
        <f t="shared" si="5"/>
        <v>0.14000000000000001</v>
      </c>
    </row>
    <row r="51" spans="1:7" x14ac:dyDescent="0.25">
      <c r="A51" s="8"/>
      <c r="B51" s="8" t="s">
        <v>134</v>
      </c>
      <c r="C51" s="15">
        <v>10</v>
      </c>
      <c r="D51" s="31">
        <v>3.2289999999999999E-2</v>
      </c>
      <c r="E51" s="8">
        <f t="shared" si="5"/>
        <v>0.32289999999999996</v>
      </c>
    </row>
    <row r="52" spans="1:7" x14ac:dyDescent="0.25">
      <c r="A52" s="8"/>
      <c r="B52" s="8" t="s">
        <v>143</v>
      </c>
      <c r="C52" s="8">
        <v>3</v>
      </c>
      <c r="D52" s="8">
        <v>0.28000000000000003</v>
      </c>
      <c r="E52" s="8">
        <f t="shared" si="5"/>
        <v>0.84000000000000008</v>
      </c>
    </row>
    <row r="53" spans="1:7" x14ac:dyDescent="0.25">
      <c r="A53" s="8"/>
      <c r="B53" s="8" t="s">
        <v>178</v>
      </c>
      <c r="C53" s="8">
        <v>2</v>
      </c>
      <c r="D53" s="8">
        <v>0.02</v>
      </c>
      <c r="E53" s="8">
        <f t="shared" si="5"/>
        <v>0.04</v>
      </c>
    </row>
    <row r="54" spans="1:7" x14ac:dyDescent="0.25">
      <c r="A54" s="22"/>
      <c r="B54" s="22" t="s">
        <v>110</v>
      </c>
      <c r="C54" s="22">
        <v>44</v>
      </c>
      <c r="D54" s="32">
        <v>8.7230000000000002E-2</v>
      </c>
      <c r="E54" s="22">
        <f t="shared" si="5"/>
        <v>3.83812</v>
      </c>
      <c r="G54" s="17"/>
    </row>
    <row r="55" spans="1:7" x14ac:dyDescent="0.25">
      <c r="A55" s="22"/>
      <c r="B55" s="22" t="s">
        <v>116</v>
      </c>
      <c r="C55" s="22">
        <v>50</v>
      </c>
      <c r="D55" s="22">
        <v>5.8749999999999997E-2</v>
      </c>
      <c r="E55" s="22">
        <f t="shared" si="5"/>
        <v>2.9375</v>
      </c>
    </row>
    <row r="56" spans="1:7" x14ac:dyDescent="0.25">
      <c r="A56" s="22"/>
      <c r="B56" s="22" t="s">
        <v>89</v>
      </c>
      <c r="C56" s="22">
        <v>200</v>
      </c>
      <c r="D56" s="22">
        <v>0.06</v>
      </c>
      <c r="E56" s="22">
        <f t="shared" si="5"/>
        <v>12</v>
      </c>
    </row>
    <row r="57" spans="1:7" x14ac:dyDescent="0.25">
      <c r="A57" s="71" t="s">
        <v>112</v>
      </c>
      <c r="B57" s="72"/>
      <c r="C57" s="72"/>
      <c r="D57" s="73"/>
      <c r="E57" s="33">
        <f>E19+E26+E34+E42+E54+E55+E56</f>
        <v>92.459320000000019</v>
      </c>
    </row>
    <row r="58" spans="1:7" x14ac:dyDescent="0.25">
      <c r="A58" s="74" t="s">
        <v>202</v>
      </c>
      <c r="B58" s="74"/>
      <c r="C58" s="74"/>
      <c r="D58" s="74"/>
      <c r="E58" s="33">
        <f>E17+E57</f>
        <v>153.99599000000001</v>
      </c>
    </row>
  </sheetData>
  <mergeCells count="4">
    <mergeCell ref="A2:E2"/>
    <mergeCell ref="A57:D57"/>
    <mergeCell ref="A58:D58"/>
    <mergeCell ref="A17:D17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7" workbookViewId="0">
      <selection activeCell="A28" sqref="A28:B28"/>
    </sheetView>
  </sheetViews>
  <sheetFormatPr defaultRowHeight="15" x14ac:dyDescent="0.25"/>
  <cols>
    <col min="1" max="1" width="6.42578125" customWidth="1"/>
    <col min="2" max="2" width="43.28515625" customWidth="1"/>
    <col min="5" max="5" width="14.140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98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222</v>
      </c>
      <c r="B4" s="22" t="s">
        <v>8</v>
      </c>
      <c r="C4" s="22"/>
      <c r="D4" s="22"/>
      <c r="E4" s="22">
        <f>E5+E6+E7+E8+E9+E10+E11+E13+E12+E14</f>
        <v>39.563249999999996</v>
      </c>
    </row>
    <row r="5" spans="1:6" x14ac:dyDescent="0.25">
      <c r="A5" s="8"/>
      <c r="B5" s="8" t="s">
        <v>150</v>
      </c>
      <c r="C5" s="8">
        <v>145</v>
      </c>
      <c r="D5" s="8">
        <v>0.191</v>
      </c>
      <c r="E5" s="8">
        <f>C5*D5</f>
        <v>27.695</v>
      </c>
    </row>
    <row r="6" spans="1:6" x14ac:dyDescent="0.25">
      <c r="A6" s="8"/>
      <c r="B6" s="8" t="s">
        <v>151</v>
      </c>
      <c r="C6" s="8">
        <v>3</v>
      </c>
      <c r="D6" s="8">
        <v>0.40894999999999998</v>
      </c>
      <c r="E6" s="8">
        <f t="shared" ref="E6:E14" si="0">C6*D6</f>
        <v>1.22685</v>
      </c>
    </row>
    <row r="7" spans="1:6" x14ac:dyDescent="0.25">
      <c r="A7" s="8"/>
      <c r="B7" s="8" t="s">
        <v>135</v>
      </c>
      <c r="C7" s="8">
        <v>3</v>
      </c>
      <c r="D7" s="8">
        <v>0.108</v>
      </c>
      <c r="E7" s="8">
        <f t="shared" si="0"/>
        <v>0.32400000000000001</v>
      </c>
    </row>
    <row r="8" spans="1:6" x14ac:dyDescent="0.25">
      <c r="A8" s="8"/>
      <c r="B8" s="8" t="s">
        <v>128</v>
      </c>
      <c r="C8" s="8">
        <v>40</v>
      </c>
      <c r="D8" s="31">
        <v>4.156E-2</v>
      </c>
      <c r="E8" s="8">
        <f t="shared" si="0"/>
        <v>1.6623999999999999</v>
      </c>
    </row>
    <row r="9" spans="1:6" x14ac:dyDescent="0.25">
      <c r="A9" s="8"/>
      <c r="B9" s="8" t="s">
        <v>152</v>
      </c>
      <c r="C9" s="16">
        <v>0.25</v>
      </c>
      <c r="D9" s="8">
        <v>5.3</v>
      </c>
      <c r="E9" s="8">
        <f t="shared" si="0"/>
        <v>1.325</v>
      </c>
    </row>
    <row r="10" spans="1:6" x14ac:dyDescent="0.25">
      <c r="A10" s="8"/>
      <c r="B10" s="8" t="s">
        <v>144</v>
      </c>
      <c r="C10" s="15">
        <v>4</v>
      </c>
      <c r="D10" s="8">
        <v>0.35</v>
      </c>
      <c r="E10" s="8">
        <f t="shared" si="0"/>
        <v>1.4</v>
      </c>
    </row>
    <row r="11" spans="1:6" x14ac:dyDescent="0.25">
      <c r="A11" s="8"/>
      <c r="B11" s="8" t="s">
        <v>153</v>
      </c>
      <c r="C11" s="8">
        <v>10</v>
      </c>
      <c r="D11" s="8">
        <v>0.03</v>
      </c>
      <c r="E11" s="8">
        <f t="shared" si="0"/>
        <v>0.3</v>
      </c>
    </row>
    <row r="12" spans="1:6" x14ac:dyDescent="0.25">
      <c r="A12" s="8"/>
      <c r="B12" s="8" t="s">
        <v>129</v>
      </c>
      <c r="C12" s="8">
        <v>6</v>
      </c>
      <c r="D12" s="8">
        <v>5.5E-2</v>
      </c>
      <c r="E12" s="8">
        <f t="shared" si="0"/>
        <v>0.33</v>
      </c>
    </row>
    <row r="13" spans="1:6" x14ac:dyDescent="0.25">
      <c r="A13" s="8"/>
      <c r="B13" s="8" t="s">
        <v>198</v>
      </c>
      <c r="C13" s="8">
        <v>30</v>
      </c>
      <c r="D13" s="8">
        <v>0.11</v>
      </c>
      <c r="E13" s="8">
        <f t="shared" si="0"/>
        <v>3.3</v>
      </c>
    </row>
    <row r="14" spans="1:6" x14ac:dyDescent="0.25">
      <c r="A14" s="8"/>
      <c r="B14" s="8" t="s">
        <v>197</v>
      </c>
      <c r="C14" s="8">
        <v>10</v>
      </c>
      <c r="D14" s="8">
        <v>0.2</v>
      </c>
      <c r="E14" s="8">
        <f t="shared" si="0"/>
        <v>2</v>
      </c>
    </row>
    <row r="15" spans="1:6" x14ac:dyDescent="0.25">
      <c r="A15" s="22">
        <v>379</v>
      </c>
      <c r="B15" s="22" t="s">
        <v>77</v>
      </c>
      <c r="C15" s="22"/>
      <c r="D15" s="22"/>
      <c r="E15" s="22">
        <f>E16+E17+E18</f>
        <v>7.6239999999999997</v>
      </c>
    </row>
    <row r="16" spans="1:6" x14ac:dyDescent="0.25">
      <c r="A16" s="8"/>
      <c r="B16" s="8" t="s">
        <v>128</v>
      </c>
      <c r="C16" s="8">
        <v>150</v>
      </c>
      <c r="D16" s="31">
        <v>4.156E-2</v>
      </c>
      <c r="E16" s="8">
        <f>C16*D16</f>
        <v>6.234</v>
      </c>
    </row>
    <row r="17" spans="1:5" x14ac:dyDescent="0.25">
      <c r="A17" s="8"/>
      <c r="B17" s="8" t="s">
        <v>129</v>
      </c>
      <c r="C17" s="8">
        <v>10</v>
      </c>
      <c r="D17" s="8">
        <v>5.5E-2</v>
      </c>
      <c r="E17" s="8">
        <f t="shared" ref="E17:E18" si="1">C17*D17</f>
        <v>0.55000000000000004</v>
      </c>
    </row>
    <row r="18" spans="1:5" x14ac:dyDescent="0.25">
      <c r="A18" s="8"/>
      <c r="B18" s="8" t="s">
        <v>5</v>
      </c>
      <c r="C18" s="8">
        <v>3</v>
      </c>
      <c r="D18" s="8">
        <v>0.28000000000000003</v>
      </c>
      <c r="E18" s="8">
        <f t="shared" si="1"/>
        <v>0.84000000000000008</v>
      </c>
    </row>
    <row r="19" spans="1:5" x14ac:dyDescent="0.25">
      <c r="A19" s="22"/>
      <c r="B19" s="22" t="s">
        <v>110</v>
      </c>
      <c r="C19" s="22">
        <v>49</v>
      </c>
      <c r="D19" s="32">
        <v>8.7230000000000002E-2</v>
      </c>
      <c r="E19" s="22">
        <f>C19*D19</f>
        <v>4.2742700000000005</v>
      </c>
    </row>
    <row r="20" spans="1:5" x14ac:dyDescent="0.25">
      <c r="A20" s="22">
        <v>14</v>
      </c>
      <c r="B20" s="22" t="s">
        <v>121</v>
      </c>
      <c r="C20" s="22">
        <v>8</v>
      </c>
      <c r="D20" s="22">
        <v>0.40894999999999998</v>
      </c>
      <c r="E20" s="22">
        <f t="shared" ref="E20" si="2">C20*D20</f>
        <v>3.2715999999999998</v>
      </c>
    </row>
    <row r="21" spans="1:5" x14ac:dyDescent="0.25">
      <c r="A21" s="22"/>
      <c r="B21" s="22" t="s">
        <v>71</v>
      </c>
      <c r="C21" s="22"/>
      <c r="D21" s="22"/>
      <c r="E21" s="22">
        <f>E22+E23+E24</f>
        <v>6.7870000000000008</v>
      </c>
    </row>
    <row r="22" spans="1:5" x14ac:dyDescent="0.25">
      <c r="A22" s="14"/>
      <c r="B22" s="11" t="s">
        <v>154</v>
      </c>
      <c r="C22" s="21">
        <v>1.6</v>
      </c>
      <c r="D22" s="11">
        <v>0.32</v>
      </c>
      <c r="E22" s="11">
        <f>C22*D22</f>
        <v>0.51200000000000001</v>
      </c>
    </row>
    <row r="23" spans="1:5" x14ac:dyDescent="0.25">
      <c r="A23" s="14"/>
      <c r="B23" s="11" t="s">
        <v>59</v>
      </c>
      <c r="C23" s="11">
        <v>100</v>
      </c>
      <c r="D23" s="11">
        <v>0.06</v>
      </c>
      <c r="E23" s="11">
        <f t="shared" ref="E23:E24" si="3">C23*D23</f>
        <v>6</v>
      </c>
    </row>
    <row r="24" spans="1:5" x14ac:dyDescent="0.25">
      <c r="A24" s="14"/>
      <c r="B24" s="11" t="s">
        <v>129</v>
      </c>
      <c r="C24" s="11">
        <v>5</v>
      </c>
      <c r="D24" s="11">
        <v>5.5E-2</v>
      </c>
      <c r="E24" s="11">
        <f t="shared" si="3"/>
        <v>0.27500000000000002</v>
      </c>
    </row>
    <row r="25" spans="1:5" x14ac:dyDescent="0.25">
      <c r="A25" s="42">
        <v>338</v>
      </c>
      <c r="B25" s="43" t="s">
        <v>206</v>
      </c>
      <c r="C25" s="43">
        <v>100</v>
      </c>
      <c r="D25" s="43">
        <v>0.20599999999999999</v>
      </c>
      <c r="E25" s="43">
        <v>20.6</v>
      </c>
    </row>
    <row r="26" spans="1:5" x14ac:dyDescent="0.25">
      <c r="A26" s="71" t="s">
        <v>111</v>
      </c>
      <c r="B26" s="72"/>
      <c r="C26" s="72"/>
      <c r="D26" s="73"/>
      <c r="E26" s="29">
        <f>E4+E15+E19+E20+E21+E25</f>
        <v>82.12012</v>
      </c>
    </row>
    <row r="27" spans="1:5" x14ac:dyDescent="0.25">
      <c r="A27" s="9"/>
      <c r="B27" s="9" t="s">
        <v>108</v>
      </c>
      <c r="C27" s="9"/>
      <c r="D27" s="9"/>
      <c r="E27" s="9"/>
    </row>
    <row r="28" spans="1:5" x14ac:dyDescent="0.25">
      <c r="A28" s="22">
        <v>50</v>
      </c>
      <c r="B28" s="22" t="s">
        <v>211</v>
      </c>
      <c r="C28" s="22"/>
      <c r="D28" s="22"/>
      <c r="E28" s="22">
        <f>E29+E30+E32+E31</f>
        <v>7.7628599999999999</v>
      </c>
    </row>
    <row r="29" spans="1:5" x14ac:dyDescent="0.25">
      <c r="A29" s="14"/>
      <c r="B29" s="11" t="s">
        <v>132</v>
      </c>
      <c r="C29" s="11">
        <v>103</v>
      </c>
      <c r="D29" s="11">
        <v>2.3619999999999999E-2</v>
      </c>
      <c r="E29" s="11">
        <f>C29*D29</f>
        <v>2.4328599999999998</v>
      </c>
    </row>
    <row r="30" spans="1:5" x14ac:dyDescent="0.25">
      <c r="A30" s="14"/>
      <c r="B30" s="11" t="s">
        <v>165</v>
      </c>
      <c r="C30" s="11">
        <v>8</v>
      </c>
      <c r="D30" s="11">
        <v>0.38</v>
      </c>
      <c r="E30" s="11">
        <f>C30*D30</f>
        <v>3.04</v>
      </c>
    </row>
    <row r="31" spans="1:5" x14ac:dyDescent="0.25">
      <c r="A31" s="14"/>
      <c r="B31" s="11" t="s">
        <v>181</v>
      </c>
      <c r="C31" s="11">
        <v>7</v>
      </c>
      <c r="D31" s="11">
        <v>0.25</v>
      </c>
      <c r="E31" s="11">
        <f>C31*D31</f>
        <v>1.75</v>
      </c>
    </row>
    <row r="32" spans="1:5" x14ac:dyDescent="0.25">
      <c r="A32" s="14"/>
      <c r="B32" s="11" t="s">
        <v>135</v>
      </c>
      <c r="C32" s="11">
        <v>5</v>
      </c>
      <c r="D32" s="11">
        <v>0.108</v>
      </c>
      <c r="E32" s="11">
        <f>C32*D32</f>
        <v>0.54</v>
      </c>
    </row>
    <row r="33" spans="1:5" x14ac:dyDescent="0.25">
      <c r="A33" s="22">
        <v>106</v>
      </c>
      <c r="B33" s="22" t="s">
        <v>49</v>
      </c>
      <c r="C33" s="22"/>
      <c r="D33" s="22"/>
      <c r="E33" s="22">
        <f>E34+E35+E36+E37+E38+E39+E40</f>
        <v>12.612400000000001</v>
      </c>
    </row>
    <row r="34" spans="1:5" x14ac:dyDescent="0.25">
      <c r="A34" s="8"/>
      <c r="B34" s="8" t="s">
        <v>182</v>
      </c>
      <c r="C34" s="8">
        <v>62</v>
      </c>
      <c r="D34" s="8">
        <v>0.15</v>
      </c>
      <c r="E34" s="8">
        <f>C34*D34</f>
        <v>9.2999999999999989</v>
      </c>
    </row>
    <row r="35" spans="1:5" x14ac:dyDescent="0.25">
      <c r="A35" s="8"/>
      <c r="B35" s="8" t="s">
        <v>156</v>
      </c>
      <c r="C35" s="16">
        <v>0.2</v>
      </c>
      <c r="D35" s="8">
        <v>5.3</v>
      </c>
      <c r="E35" s="8">
        <f t="shared" ref="E35:E40" si="4">C35*D35</f>
        <v>1.06</v>
      </c>
    </row>
    <row r="36" spans="1:5" x14ac:dyDescent="0.25">
      <c r="A36" s="8"/>
      <c r="B36" s="8" t="s">
        <v>134</v>
      </c>
      <c r="C36" s="8">
        <v>10</v>
      </c>
      <c r="D36" s="31">
        <v>3.2289999999999999E-2</v>
      </c>
      <c r="E36" s="8">
        <f t="shared" si="4"/>
        <v>0.32289999999999996</v>
      </c>
    </row>
    <row r="37" spans="1:5" x14ac:dyDescent="0.25">
      <c r="A37" s="8"/>
      <c r="B37" s="8" t="s">
        <v>137</v>
      </c>
      <c r="C37" s="8">
        <v>50</v>
      </c>
      <c r="D37" s="31">
        <v>2.0719999999999999E-2</v>
      </c>
      <c r="E37" s="8">
        <f t="shared" si="4"/>
        <v>1.036</v>
      </c>
    </row>
    <row r="38" spans="1:5" x14ac:dyDescent="0.25">
      <c r="A38" s="8"/>
      <c r="B38" s="8" t="s">
        <v>139</v>
      </c>
      <c r="C38" s="8">
        <v>10</v>
      </c>
      <c r="D38" s="31">
        <v>2.4660000000000001E-2</v>
      </c>
      <c r="E38" s="8">
        <f t="shared" si="4"/>
        <v>0.24660000000000001</v>
      </c>
    </row>
    <row r="39" spans="1:5" x14ac:dyDescent="0.25">
      <c r="A39" s="8"/>
      <c r="B39" s="8" t="s">
        <v>134</v>
      </c>
      <c r="C39" s="8">
        <v>10</v>
      </c>
      <c r="D39" s="31">
        <v>3.2289999999999999E-2</v>
      </c>
      <c r="E39" s="8">
        <f t="shared" si="4"/>
        <v>0.32289999999999996</v>
      </c>
    </row>
    <row r="40" spans="1:5" x14ac:dyDescent="0.25">
      <c r="A40" s="8"/>
      <c r="B40" s="8" t="s">
        <v>135</v>
      </c>
      <c r="C40" s="8">
        <v>3</v>
      </c>
      <c r="D40" s="8">
        <v>0.108</v>
      </c>
      <c r="E40" s="8">
        <f t="shared" si="4"/>
        <v>0.32400000000000001</v>
      </c>
    </row>
    <row r="41" spans="1:5" x14ac:dyDescent="0.25">
      <c r="A41" s="22">
        <v>291</v>
      </c>
      <c r="B41" s="22" t="s">
        <v>69</v>
      </c>
      <c r="C41" s="22"/>
      <c r="D41" s="22"/>
      <c r="E41" s="22">
        <f>E42+E43+E44+E45+E47+E48+E49+E46</f>
        <v>24.941039999999997</v>
      </c>
    </row>
    <row r="42" spans="1:5" x14ac:dyDescent="0.25">
      <c r="A42" s="8"/>
      <c r="B42" s="8" t="s">
        <v>158</v>
      </c>
      <c r="C42" s="8">
        <v>104</v>
      </c>
      <c r="D42" s="8">
        <v>0.15720999999999999</v>
      </c>
      <c r="E42" s="8">
        <f>C42*D42</f>
        <v>16.34984</v>
      </c>
    </row>
    <row r="43" spans="1:5" x14ac:dyDescent="0.25">
      <c r="A43" s="8"/>
      <c r="B43" s="8" t="s">
        <v>135</v>
      </c>
      <c r="C43" s="8">
        <v>7</v>
      </c>
      <c r="D43" s="8">
        <v>0.108</v>
      </c>
      <c r="E43" s="8">
        <f t="shared" ref="E43:E49" si="5">C43*D43</f>
        <v>0.75600000000000001</v>
      </c>
    </row>
    <row r="44" spans="1:5" x14ac:dyDescent="0.25">
      <c r="A44" s="8"/>
      <c r="B44" s="8" t="s">
        <v>145</v>
      </c>
      <c r="C44" s="8">
        <v>7</v>
      </c>
      <c r="D44" s="8">
        <v>0.40894999999999998</v>
      </c>
      <c r="E44" s="8">
        <f t="shared" si="5"/>
        <v>2.8626499999999999</v>
      </c>
    </row>
    <row r="45" spans="1:5" x14ac:dyDescent="0.25">
      <c r="A45" s="8"/>
      <c r="B45" s="8" t="s">
        <v>139</v>
      </c>
      <c r="C45" s="8">
        <v>20</v>
      </c>
      <c r="D45" s="31">
        <v>2.4660000000000001E-2</v>
      </c>
      <c r="E45" s="8">
        <f t="shared" si="5"/>
        <v>0.49320000000000003</v>
      </c>
    </row>
    <row r="46" spans="1:5" x14ac:dyDescent="0.25">
      <c r="A46" s="8"/>
      <c r="B46" s="8" t="s">
        <v>221</v>
      </c>
      <c r="C46" s="8">
        <v>15</v>
      </c>
      <c r="D46" s="31">
        <v>3.2289999999999999E-2</v>
      </c>
      <c r="E46" s="8">
        <f t="shared" si="5"/>
        <v>0.48435</v>
      </c>
    </row>
    <row r="47" spans="1:5" x14ac:dyDescent="0.25">
      <c r="A47" s="8"/>
      <c r="B47" s="8" t="s">
        <v>157</v>
      </c>
      <c r="C47" s="8">
        <v>5</v>
      </c>
      <c r="D47" s="8">
        <v>0.28000000000000003</v>
      </c>
      <c r="E47" s="8">
        <f t="shared" si="5"/>
        <v>1.4000000000000001</v>
      </c>
    </row>
    <row r="48" spans="1:5" x14ac:dyDescent="0.25">
      <c r="A48" s="8"/>
      <c r="B48" s="8" t="s">
        <v>159</v>
      </c>
      <c r="C48" s="8">
        <v>35</v>
      </c>
      <c r="D48" s="8">
        <v>7.2999999999999995E-2</v>
      </c>
      <c r="E48" s="8">
        <f t="shared" si="5"/>
        <v>2.5549999999999997</v>
      </c>
    </row>
    <row r="49" spans="1:5" x14ac:dyDescent="0.25">
      <c r="A49" s="8"/>
      <c r="B49" s="8" t="s">
        <v>178</v>
      </c>
      <c r="C49" s="8">
        <v>2</v>
      </c>
      <c r="D49" s="8">
        <v>0.02</v>
      </c>
      <c r="E49" s="8">
        <f t="shared" si="5"/>
        <v>0.04</v>
      </c>
    </row>
    <row r="50" spans="1:5" x14ac:dyDescent="0.25">
      <c r="A50" s="22"/>
      <c r="B50" s="22" t="s">
        <v>110</v>
      </c>
      <c r="C50" s="22">
        <v>48</v>
      </c>
      <c r="D50" s="32">
        <v>8.7230000000000002E-2</v>
      </c>
      <c r="E50" s="22">
        <f>C50*D50</f>
        <v>4.1870399999999997</v>
      </c>
    </row>
    <row r="51" spans="1:5" x14ac:dyDescent="0.25">
      <c r="A51" s="22"/>
      <c r="B51" s="22" t="s">
        <v>116</v>
      </c>
      <c r="C51" s="22">
        <v>50</v>
      </c>
      <c r="D51" s="22">
        <v>5.8749999999999997E-2</v>
      </c>
      <c r="E51" s="22">
        <f t="shared" ref="E51" si="6">C51*D51</f>
        <v>2.9375</v>
      </c>
    </row>
    <row r="52" spans="1:5" x14ac:dyDescent="0.25">
      <c r="A52" s="22">
        <v>342</v>
      </c>
      <c r="B52" s="22" t="s">
        <v>25</v>
      </c>
      <c r="C52" s="22"/>
      <c r="D52" s="22"/>
      <c r="E52" s="22">
        <f>E53+E54</f>
        <v>5.3</v>
      </c>
    </row>
    <row r="53" spans="1:5" x14ac:dyDescent="0.25">
      <c r="A53" s="10"/>
      <c r="B53" s="10" t="s">
        <v>181</v>
      </c>
      <c r="C53" s="10">
        <v>19</v>
      </c>
      <c r="D53" s="10">
        <v>0.25</v>
      </c>
      <c r="E53" s="10">
        <f>C53*D53</f>
        <v>4.75</v>
      </c>
    </row>
    <row r="54" spans="1:5" x14ac:dyDescent="0.25">
      <c r="A54" s="10"/>
      <c r="B54" s="10" t="s">
        <v>129</v>
      </c>
      <c r="C54" s="10">
        <v>10</v>
      </c>
      <c r="D54" s="10">
        <v>5.5E-2</v>
      </c>
      <c r="E54" s="10">
        <f>C54*D54</f>
        <v>0.55000000000000004</v>
      </c>
    </row>
    <row r="55" spans="1:5" x14ac:dyDescent="0.25">
      <c r="A55" s="71" t="s">
        <v>112</v>
      </c>
      <c r="B55" s="72"/>
      <c r="C55" s="72"/>
      <c r="D55" s="73"/>
      <c r="E55" s="33">
        <f>E28+E33+E41+E50+E51+E52</f>
        <v>57.740839999999992</v>
      </c>
    </row>
    <row r="56" spans="1:5" x14ac:dyDescent="0.25">
      <c r="A56" s="74" t="s">
        <v>202</v>
      </c>
      <c r="B56" s="74"/>
      <c r="C56" s="74"/>
      <c r="D56" s="74"/>
      <c r="E56" s="33">
        <f>E26+E55</f>
        <v>139.86095999999998</v>
      </c>
    </row>
  </sheetData>
  <mergeCells count="4">
    <mergeCell ref="A2:E2"/>
    <mergeCell ref="A55:D55"/>
    <mergeCell ref="A56:D56"/>
    <mergeCell ref="A26:D2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19" workbookViewId="0">
      <selection activeCell="B24" sqref="B24"/>
    </sheetView>
  </sheetViews>
  <sheetFormatPr defaultRowHeight="15" x14ac:dyDescent="0.25"/>
  <cols>
    <col min="1" max="1" width="6.42578125" customWidth="1"/>
    <col min="2" max="2" width="43.28515625" customWidth="1"/>
    <col min="5" max="5" width="16.57031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99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173</v>
      </c>
      <c r="B4" s="22" t="s">
        <v>73</v>
      </c>
      <c r="C4" s="22"/>
      <c r="D4" s="22"/>
      <c r="E4" s="22">
        <f>E5+E6+E7+E8</f>
        <v>8.6316300000000012</v>
      </c>
    </row>
    <row r="5" spans="1:6" x14ac:dyDescent="0.25">
      <c r="A5" s="8"/>
      <c r="B5" s="8" t="s">
        <v>160</v>
      </c>
      <c r="C5" s="8">
        <v>25</v>
      </c>
      <c r="D5" s="8">
        <v>4.8000000000000001E-2</v>
      </c>
      <c r="E5" s="8">
        <f>D5*C5</f>
        <v>1.2</v>
      </c>
    </row>
    <row r="6" spans="1:6" x14ac:dyDescent="0.25">
      <c r="A6" s="8"/>
      <c r="B6" s="8" t="s">
        <v>128</v>
      </c>
      <c r="C6" s="8">
        <v>123</v>
      </c>
      <c r="D6" s="31">
        <v>4.156E-2</v>
      </c>
      <c r="E6" s="8">
        <f t="shared" ref="E6:E8" si="0">D6*C6</f>
        <v>5.1118800000000002</v>
      </c>
    </row>
    <row r="7" spans="1:6" x14ac:dyDescent="0.25">
      <c r="A7" s="8"/>
      <c r="B7" s="8" t="s">
        <v>129</v>
      </c>
      <c r="C7" s="8">
        <v>5</v>
      </c>
      <c r="D7" s="8">
        <v>5.5E-2</v>
      </c>
      <c r="E7" s="8">
        <f t="shared" si="0"/>
        <v>0.27500000000000002</v>
      </c>
    </row>
    <row r="8" spans="1:6" x14ac:dyDescent="0.25">
      <c r="A8" s="8"/>
      <c r="B8" s="8" t="s">
        <v>161</v>
      </c>
      <c r="C8" s="8">
        <v>5</v>
      </c>
      <c r="D8" s="8">
        <v>0.40894999999999998</v>
      </c>
      <c r="E8" s="8">
        <f t="shared" si="0"/>
        <v>2.0447500000000001</v>
      </c>
    </row>
    <row r="9" spans="1:6" x14ac:dyDescent="0.25">
      <c r="A9" s="22">
        <v>382</v>
      </c>
      <c r="B9" s="22" t="s">
        <v>11</v>
      </c>
      <c r="C9" s="22"/>
      <c r="D9" s="22"/>
      <c r="E9" s="22">
        <f>E10+E11+E12</f>
        <v>8.6751400000000007</v>
      </c>
    </row>
    <row r="10" spans="1:6" x14ac:dyDescent="0.25">
      <c r="A10" s="8"/>
      <c r="B10" s="8" t="s">
        <v>208</v>
      </c>
      <c r="C10" s="8">
        <v>38</v>
      </c>
      <c r="D10" s="8">
        <v>0.21052999999999999</v>
      </c>
      <c r="E10" s="8">
        <f>C10*D10</f>
        <v>8.00014</v>
      </c>
    </row>
    <row r="11" spans="1:6" x14ac:dyDescent="0.25">
      <c r="A11" s="8"/>
      <c r="B11" s="8" t="s">
        <v>162</v>
      </c>
      <c r="C11" s="8">
        <v>1.6</v>
      </c>
      <c r="D11" s="8">
        <v>0.25</v>
      </c>
      <c r="E11" s="8">
        <f t="shared" ref="E11:E12" si="1">C11*D11</f>
        <v>0.4</v>
      </c>
    </row>
    <row r="12" spans="1:6" x14ac:dyDescent="0.25">
      <c r="A12" s="8"/>
      <c r="B12" s="8" t="s">
        <v>129</v>
      </c>
      <c r="C12" s="8">
        <v>5</v>
      </c>
      <c r="D12" s="8">
        <v>5.5E-2</v>
      </c>
      <c r="E12" s="8">
        <f t="shared" si="1"/>
        <v>0.27500000000000002</v>
      </c>
    </row>
    <row r="13" spans="1:6" x14ac:dyDescent="0.25">
      <c r="A13" s="22"/>
      <c r="B13" s="22" t="s">
        <v>110</v>
      </c>
      <c r="C13" s="22">
        <v>87</v>
      </c>
      <c r="D13" s="32">
        <v>8.7230000000000002E-2</v>
      </c>
      <c r="E13" s="22">
        <f>C13*D13</f>
        <v>7.58901</v>
      </c>
    </row>
    <row r="14" spans="1:6" x14ac:dyDescent="0.25">
      <c r="A14" s="22">
        <v>15</v>
      </c>
      <c r="B14" s="22" t="s">
        <v>122</v>
      </c>
      <c r="C14" s="22">
        <v>16</v>
      </c>
      <c r="D14" s="22">
        <v>0.55000000000000004</v>
      </c>
      <c r="E14" s="22">
        <f t="shared" ref="E14:E18" si="2">C14*D14</f>
        <v>8.8000000000000007</v>
      </c>
    </row>
    <row r="15" spans="1:6" x14ac:dyDescent="0.25">
      <c r="A15" s="22">
        <v>386</v>
      </c>
      <c r="B15" s="22" t="s">
        <v>62</v>
      </c>
      <c r="C15" s="22">
        <v>200</v>
      </c>
      <c r="D15" s="22">
        <v>5.4649999999999997E-2</v>
      </c>
      <c r="E15" s="22">
        <f t="shared" si="2"/>
        <v>10.93</v>
      </c>
    </row>
    <row r="16" spans="1:6" x14ac:dyDescent="0.25">
      <c r="A16" s="22"/>
      <c r="B16" s="22" t="s">
        <v>63</v>
      </c>
      <c r="C16" s="22">
        <v>30</v>
      </c>
      <c r="D16" s="22">
        <v>0.125</v>
      </c>
      <c r="E16" s="22">
        <f t="shared" si="2"/>
        <v>3.75</v>
      </c>
    </row>
    <row r="17" spans="1:5" x14ac:dyDescent="0.25">
      <c r="A17" s="22"/>
      <c r="B17" s="22" t="s">
        <v>133</v>
      </c>
      <c r="C17" s="22">
        <v>120</v>
      </c>
      <c r="D17" s="22">
        <v>8.2000000000000003E-2</v>
      </c>
      <c r="E17" s="22">
        <f t="shared" si="2"/>
        <v>9.84</v>
      </c>
    </row>
    <row r="18" spans="1:5" x14ac:dyDescent="0.25">
      <c r="A18" s="22">
        <v>209</v>
      </c>
      <c r="B18" s="22" t="s">
        <v>14</v>
      </c>
      <c r="C18" s="22">
        <v>1</v>
      </c>
      <c r="D18" s="22">
        <v>5.3</v>
      </c>
      <c r="E18" s="22">
        <f t="shared" si="2"/>
        <v>5.3</v>
      </c>
    </row>
    <row r="19" spans="1:5" x14ac:dyDescent="0.25">
      <c r="A19" s="71" t="s">
        <v>111</v>
      </c>
      <c r="B19" s="72"/>
      <c r="C19" s="72"/>
      <c r="D19" s="73"/>
      <c r="E19" s="29">
        <f>E4+E9+E13+E14+E15+E16+E17+E18</f>
        <v>63.515779999999992</v>
      </c>
    </row>
    <row r="20" spans="1:5" x14ac:dyDescent="0.25">
      <c r="A20" s="9"/>
      <c r="B20" s="9" t="s">
        <v>108</v>
      </c>
      <c r="C20" s="9"/>
      <c r="D20" s="9"/>
      <c r="E20" s="9"/>
    </row>
    <row r="21" spans="1:5" x14ac:dyDescent="0.25">
      <c r="A21" s="22">
        <v>46</v>
      </c>
      <c r="B21" s="22" t="s">
        <v>43</v>
      </c>
      <c r="C21" s="22"/>
      <c r="D21" s="22"/>
      <c r="E21" s="22">
        <f>E22+E23+E24+E25+E26</f>
        <v>4.8926000000000007</v>
      </c>
    </row>
    <row r="22" spans="1:5" x14ac:dyDescent="0.25">
      <c r="A22" s="8"/>
      <c r="B22" s="8" t="s">
        <v>142</v>
      </c>
      <c r="C22" s="8">
        <v>60</v>
      </c>
      <c r="D22" s="31">
        <v>1.374E-2</v>
      </c>
      <c r="E22" s="8">
        <f>C22*D22</f>
        <v>0.82440000000000002</v>
      </c>
    </row>
    <row r="23" spans="1:5" x14ac:dyDescent="0.25">
      <c r="A23" s="8"/>
      <c r="B23" s="8" t="s">
        <v>139</v>
      </c>
      <c r="C23" s="8">
        <v>20</v>
      </c>
      <c r="D23" s="31">
        <v>2.4660000000000001E-2</v>
      </c>
      <c r="E23" s="8">
        <f t="shared" ref="E23:E26" si="3">C23*D23</f>
        <v>0.49320000000000003</v>
      </c>
    </row>
    <row r="24" spans="1:5" x14ac:dyDescent="0.25">
      <c r="A24" s="8"/>
      <c r="B24" s="8" t="s">
        <v>129</v>
      </c>
      <c r="C24" s="8">
        <v>3</v>
      </c>
      <c r="D24" s="8">
        <v>5.5E-2</v>
      </c>
      <c r="E24" s="8">
        <f t="shared" si="3"/>
        <v>0.16500000000000001</v>
      </c>
    </row>
    <row r="25" spans="1:5" x14ac:dyDescent="0.25">
      <c r="A25" s="8"/>
      <c r="B25" s="8" t="s">
        <v>133</v>
      </c>
      <c r="C25" s="8">
        <v>35</v>
      </c>
      <c r="D25" s="8">
        <v>8.2000000000000003E-2</v>
      </c>
      <c r="E25" s="8">
        <f t="shared" si="3"/>
        <v>2.87</v>
      </c>
    </row>
    <row r="26" spans="1:5" x14ac:dyDescent="0.25">
      <c r="A26" s="8"/>
      <c r="B26" s="8" t="s">
        <v>135</v>
      </c>
      <c r="C26" s="8">
        <v>5</v>
      </c>
      <c r="D26" s="8">
        <v>0.108</v>
      </c>
      <c r="E26" s="8">
        <f t="shared" si="3"/>
        <v>0.54</v>
      </c>
    </row>
    <row r="27" spans="1:5" x14ac:dyDescent="0.25">
      <c r="A27" s="22">
        <v>96</v>
      </c>
      <c r="B27" s="22" t="s">
        <v>33</v>
      </c>
      <c r="C27" s="22"/>
      <c r="D27" s="22"/>
      <c r="E27" s="22">
        <f>E28+E29+E30+E31+E32+E33+E34+E35+E36</f>
        <v>13.034919999999998</v>
      </c>
    </row>
    <row r="28" spans="1:5" x14ac:dyDescent="0.25">
      <c r="A28" s="8"/>
      <c r="B28" s="8" t="s">
        <v>146</v>
      </c>
      <c r="C28" s="8">
        <v>10</v>
      </c>
      <c r="D28" s="31">
        <v>0.50414000000000003</v>
      </c>
      <c r="E28" s="8">
        <f>C28*D28</f>
        <v>5.0414000000000003</v>
      </c>
    </row>
    <row r="29" spans="1:5" x14ac:dyDescent="0.25">
      <c r="A29" s="8"/>
      <c r="B29" s="8" t="s">
        <v>137</v>
      </c>
      <c r="C29" s="8">
        <v>50</v>
      </c>
      <c r="D29" s="31">
        <v>2.0719999999999999E-2</v>
      </c>
      <c r="E29" s="8">
        <f t="shared" ref="E29:E36" si="4">C29*D29</f>
        <v>1.036</v>
      </c>
    </row>
    <row r="30" spans="1:5" x14ac:dyDescent="0.25">
      <c r="A30" s="8"/>
      <c r="B30" s="8" t="s">
        <v>164</v>
      </c>
      <c r="C30" s="8">
        <v>10</v>
      </c>
      <c r="D30" s="8">
        <v>3.5000000000000003E-2</v>
      </c>
      <c r="E30" s="8">
        <f t="shared" si="4"/>
        <v>0.35000000000000003</v>
      </c>
    </row>
    <row r="31" spans="1:5" x14ac:dyDescent="0.25">
      <c r="A31" s="8"/>
      <c r="B31" s="8" t="s">
        <v>139</v>
      </c>
      <c r="C31" s="8">
        <v>20</v>
      </c>
      <c r="D31" s="31">
        <v>2.4660000000000001E-2</v>
      </c>
      <c r="E31" s="8">
        <f t="shared" si="4"/>
        <v>0.49320000000000003</v>
      </c>
    </row>
    <row r="32" spans="1:5" x14ac:dyDescent="0.25">
      <c r="A32" s="8"/>
      <c r="B32" s="8" t="s">
        <v>134</v>
      </c>
      <c r="C32" s="8">
        <v>10</v>
      </c>
      <c r="D32" s="31">
        <v>3.2289999999999999E-2</v>
      </c>
      <c r="E32" s="8">
        <f t="shared" si="4"/>
        <v>0.32289999999999996</v>
      </c>
    </row>
    <row r="33" spans="1:5" x14ac:dyDescent="0.25">
      <c r="A33" s="8"/>
      <c r="B33" s="8" t="s">
        <v>163</v>
      </c>
      <c r="C33" s="8">
        <v>30</v>
      </c>
      <c r="D33" s="8">
        <v>0.13</v>
      </c>
      <c r="E33" s="8">
        <f t="shared" si="4"/>
        <v>3.9000000000000004</v>
      </c>
    </row>
    <row r="34" spans="1:5" x14ac:dyDescent="0.25">
      <c r="A34" s="8"/>
      <c r="B34" s="8" t="s">
        <v>135</v>
      </c>
      <c r="C34" s="8">
        <v>2</v>
      </c>
      <c r="D34" s="8">
        <v>0.108</v>
      </c>
      <c r="E34" s="8">
        <f t="shared" si="4"/>
        <v>0.216</v>
      </c>
    </row>
    <row r="35" spans="1:5" x14ac:dyDescent="0.25">
      <c r="A35" s="8"/>
      <c r="B35" s="8" t="s">
        <v>161</v>
      </c>
      <c r="C35" s="8">
        <v>2</v>
      </c>
      <c r="D35" s="8">
        <v>0.40894999999999998</v>
      </c>
      <c r="E35" s="8">
        <f t="shared" si="4"/>
        <v>0.81789999999999996</v>
      </c>
    </row>
    <row r="36" spans="1:5" x14ac:dyDescent="0.25">
      <c r="A36" s="8"/>
      <c r="B36" s="8" t="s">
        <v>147</v>
      </c>
      <c r="C36" s="8">
        <v>8</v>
      </c>
      <c r="D36" s="8">
        <v>0.10718999999999999</v>
      </c>
      <c r="E36" s="8">
        <f t="shared" si="4"/>
        <v>0.85751999999999995</v>
      </c>
    </row>
    <row r="37" spans="1:5" x14ac:dyDescent="0.25">
      <c r="A37" s="22">
        <v>312</v>
      </c>
      <c r="B37" s="22" t="s">
        <v>30</v>
      </c>
      <c r="C37" s="22"/>
      <c r="D37" s="22"/>
      <c r="E37" s="22">
        <f>E38+E39+E40</f>
        <v>9.0767999999999986</v>
      </c>
    </row>
    <row r="38" spans="1:5" x14ac:dyDescent="0.25">
      <c r="A38" s="8"/>
      <c r="B38" s="8" t="s">
        <v>137</v>
      </c>
      <c r="C38" s="8">
        <v>220</v>
      </c>
      <c r="D38" s="8">
        <v>2.0719999999999999E-2</v>
      </c>
      <c r="E38" s="8">
        <f>C38*D38</f>
        <v>4.5583999999999998</v>
      </c>
    </row>
    <row r="39" spans="1:5" x14ac:dyDescent="0.25">
      <c r="A39" s="8"/>
      <c r="B39" s="8" t="s">
        <v>128</v>
      </c>
      <c r="C39" s="8">
        <v>30</v>
      </c>
      <c r="D39" s="31">
        <v>4.156E-2</v>
      </c>
      <c r="E39" s="8">
        <f t="shared" ref="E39:E40" si="5">C39*D39</f>
        <v>1.2467999999999999</v>
      </c>
    </row>
    <row r="40" spans="1:5" x14ac:dyDescent="0.25">
      <c r="A40" s="8"/>
      <c r="B40" s="8" t="s">
        <v>161</v>
      </c>
      <c r="C40" s="8">
        <v>8</v>
      </c>
      <c r="D40" s="8">
        <v>0.40894999999999998</v>
      </c>
      <c r="E40" s="8">
        <f t="shared" si="5"/>
        <v>3.2715999999999998</v>
      </c>
    </row>
    <row r="41" spans="1:5" x14ac:dyDescent="0.25">
      <c r="A41" s="22">
        <v>235</v>
      </c>
      <c r="B41" s="22" t="s">
        <v>85</v>
      </c>
      <c r="C41" s="22"/>
      <c r="D41" s="22"/>
      <c r="E41" s="22">
        <f>E42+E43+E44+E45+E46+E47+E48+E49</f>
        <v>41.695550000000004</v>
      </c>
    </row>
    <row r="42" spans="1:5" x14ac:dyDescent="0.25">
      <c r="A42" s="8"/>
      <c r="B42" s="8" t="s">
        <v>155</v>
      </c>
      <c r="C42" s="8">
        <v>130</v>
      </c>
      <c r="D42" s="8">
        <v>0.28000000000000003</v>
      </c>
      <c r="E42" s="14">
        <f t="shared" ref="E42:E49" si="6">C42*D42</f>
        <v>36.400000000000006</v>
      </c>
    </row>
    <row r="43" spans="1:5" x14ac:dyDescent="0.25">
      <c r="A43" s="8"/>
      <c r="B43" s="8" t="s">
        <v>128</v>
      </c>
      <c r="C43" s="8">
        <v>10</v>
      </c>
      <c r="D43" s="31">
        <v>4.156E-2</v>
      </c>
      <c r="E43" s="14">
        <f t="shared" si="6"/>
        <v>0.41559999999999997</v>
      </c>
    </row>
    <row r="44" spans="1:5" x14ac:dyDescent="0.25">
      <c r="A44" s="8"/>
      <c r="B44" s="8" t="s">
        <v>110</v>
      </c>
      <c r="C44" s="8">
        <v>10</v>
      </c>
      <c r="D44" s="31">
        <v>8.7230000000000002E-2</v>
      </c>
      <c r="E44" s="14">
        <f t="shared" si="6"/>
        <v>0.87230000000000008</v>
      </c>
    </row>
    <row r="45" spans="1:5" x14ac:dyDescent="0.25">
      <c r="A45" s="8"/>
      <c r="B45" s="8" t="s">
        <v>152</v>
      </c>
      <c r="C45" s="16">
        <v>0.2</v>
      </c>
      <c r="D45" s="8">
        <v>5.3</v>
      </c>
      <c r="E45" s="14">
        <f t="shared" si="6"/>
        <v>1.06</v>
      </c>
    </row>
    <row r="46" spans="1:5" x14ac:dyDescent="0.25">
      <c r="A46" s="8"/>
      <c r="B46" s="8" t="s">
        <v>134</v>
      </c>
      <c r="C46" s="8">
        <v>10</v>
      </c>
      <c r="D46" s="31">
        <v>3.2289999999999999E-2</v>
      </c>
      <c r="E46" s="14">
        <f t="shared" si="6"/>
        <v>0.32289999999999996</v>
      </c>
    </row>
    <row r="47" spans="1:5" x14ac:dyDescent="0.25">
      <c r="A47" s="8"/>
      <c r="B47" s="8" t="s">
        <v>135</v>
      </c>
      <c r="C47" s="8">
        <v>5</v>
      </c>
      <c r="D47" s="8">
        <v>0.108</v>
      </c>
      <c r="E47" s="14">
        <f t="shared" si="6"/>
        <v>0.54</v>
      </c>
    </row>
    <row r="48" spans="1:5" x14ac:dyDescent="0.25">
      <c r="A48" s="8"/>
      <c r="B48" s="8" t="s">
        <v>161</v>
      </c>
      <c r="C48" s="8">
        <v>5</v>
      </c>
      <c r="D48" s="8">
        <v>0.40894999999999998</v>
      </c>
      <c r="E48" s="14">
        <f t="shared" si="6"/>
        <v>2.0447500000000001</v>
      </c>
    </row>
    <row r="49" spans="1:5" x14ac:dyDescent="0.25">
      <c r="A49" s="8"/>
      <c r="B49" s="8" t="s">
        <v>178</v>
      </c>
      <c r="C49" s="8">
        <v>2</v>
      </c>
      <c r="D49" s="8">
        <v>0.02</v>
      </c>
      <c r="E49" s="14">
        <f t="shared" si="6"/>
        <v>0.04</v>
      </c>
    </row>
    <row r="50" spans="1:5" x14ac:dyDescent="0.25">
      <c r="A50" s="22"/>
      <c r="B50" s="22" t="s">
        <v>116</v>
      </c>
      <c r="C50" s="22">
        <v>50</v>
      </c>
      <c r="D50" s="22">
        <v>5.8749999999999997E-2</v>
      </c>
      <c r="E50" s="22">
        <f>C50*D50</f>
        <v>2.9375</v>
      </c>
    </row>
    <row r="51" spans="1:5" x14ac:dyDescent="0.25">
      <c r="A51" s="22">
        <v>349</v>
      </c>
      <c r="B51" s="22" t="s">
        <v>91</v>
      </c>
      <c r="C51" s="22"/>
      <c r="D51" s="22"/>
      <c r="E51" s="22">
        <f>E52+E53</f>
        <v>7.01</v>
      </c>
    </row>
    <row r="52" spans="1:5" x14ac:dyDescent="0.25">
      <c r="A52" s="10"/>
      <c r="B52" s="10" t="s">
        <v>165</v>
      </c>
      <c r="C52" s="10">
        <v>17</v>
      </c>
      <c r="D52" s="10">
        <v>0.38</v>
      </c>
      <c r="E52" s="10">
        <f>C52*D52</f>
        <v>6.46</v>
      </c>
    </row>
    <row r="53" spans="1:5" x14ac:dyDescent="0.25">
      <c r="A53" s="10"/>
      <c r="B53" s="10" t="s">
        <v>129</v>
      </c>
      <c r="C53" s="10">
        <v>10</v>
      </c>
      <c r="D53" s="10">
        <v>5.5E-2</v>
      </c>
      <c r="E53" s="10">
        <f>C53*D53</f>
        <v>0.55000000000000004</v>
      </c>
    </row>
    <row r="54" spans="1:5" x14ac:dyDescent="0.25">
      <c r="A54" s="75" t="s">
        <v>112</v>
      </c>
      <c r="B54" s="76"/>
      <c r="C54" s="76"/>
      <c r="D54" s="77"/>
      <c r="E54" s="34">
        <f>E21+E27+E37+E41+E50+E51</f>
        <v>78.647370000000009</v>
      </c>
    </row>
    <row r="55" spans="1:5" x14ac:dyDescent="0.25">
      <c r="A55" s="75" t="s">
        <v>202</v>
      </c>
      <c r="B55" s="76"/>
      <c r="C55" s="76"/>
      <c r="D55" s="78"/>
      <c r="E55" s="35">
        <f>E19+E54</f>
        <v>142.16315</v>
      </c>
    </row>
  </sheetData>
  <mergeCells count="4">
    <mergeCell ref="A2:E2"/>
    <mergeCell ref="A54:D54"/>
    <mergeCell ref="A55:D55"/>
    <mergeCell ref="A19:D1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7" workbookViewId="0">
      <selection activeCell="A24" sqref="A24:B24"/>
    </sheetView>
  </sheetViews>
  <sheetFormatPr defaultRowHeight="15" x14ac:dyDescent="0.25"/>
  <cols>
    <col min="1" max="1" width="6.42578125" customWidth="1"/>
    <col min="2" max="2" width="43.28515625" customWidth="1"/>
    <col min="5" max="5" width="12.57031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100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173</v>
      </c>
      <c r="B4" s="22" t="s">
        <v>13</v>
      </c>
      <c r="C4" s="22"/>
      <c r="D4" s="22"/>
      <c r="E4" s="22">
        <f>E5+E6+E7+E8</f>
        <v>9.5537500000000009</v>
      </c>
    </row>
    <row r="5" spans="1:6" x14ac:dyDescent="0.25">
      <c r="A5" s="8"/>
      <c r="B5" s="8" t="s">
        <v>166</v>
      </c>
      <c r="C5" s="8">
        <v>25</v>
      </c>
      <c r="D5" s="8">
        <v>0.04</v>
      </c>
      <c r="E5" s="8">
        <f>C5*D5</f>
        <v>1</v>
      </c>
    </row>
    <row r="6" spans="1:6" x14ac:dyDescent="0.25">
      <c r="A6" s="8"/>
      <c r="B6" s="8" t="s">
        <v>128</v>
      </c>
      <c r="C6" s="8">
        <v>150</v>
      </c>
      <c r="D6" s="31">
        <v>4.156E-2</v>
      </c>
      <c r="E6" s="8">
        <f t="shared" ref="E6:E16" si="0">C6*D6</f>
        <v>6.234</v>
      </c>
    </row>
    <row r="7" spans="1:6" x14ac:dyDescent="0.25">
      <c r="A7" s="8"/>
      <c r="B7" s="8" t="s">
        <v>129</v>
      </c>
      <c r="C7" s="8">
        <v>5</v>
      </c>
      <c r="D7" s="8">
        <v>5.5E-2</v>
      </c>
      <c r="E7" s="8">
        <f t="shared" si="0"/>
        <v>0.27500000000000002</v>
      </c>
    </row>
    <row r="8" spans="1:6" x14ac:dyDescent="0.25">
      <c r="A8" s="8"/>
      <c r="B8" s="8" t="s">
        <v>140</v>
      </c>
      <c r="C8" s="8">
        <v>5</v>
      </c>
      <c r="D8" s="8">
        <v>0.40894999999999998</v>
      </c>
      <c r="E8" s="8">
        <f t="shared" si="0"/>
        <v>2.0447500000000001</v>
      </c>
    </row>
    <row r="9" spans="1:6" x14ac:dyDescent="0.25">
      <c r="A9" s="22">
        <v>379</v>
      </c>
      <c r="B9" s="22" t="s">
        <v>214</v>
      </c>
      <c r="C9" s="22"/>
      <c r="D9" s="22"/>
      <c r="E9" s="22">
        <f>E10+E11+E12</f>
        <v>9.1151400000000002</v>
      </c>
    </row>
    <row r="10" spans="1:6" x14ac:dyDescent="0.25">
      <c r="A10" s="8"/>
      <c r="B10" s="8" t="s">
        <v>208</v>
      </c>
      <c r="C10" s="8">
        <v>38</v>
      </c>
      <c r="D10" s="8">
        <v>0.21052999999999999</v>
      </c>
      <c r="E10" s="8">
        <f t="shared" si="0"/>
        <v>8.00014</v>
      </c>
    </row>
    <row r="11" spans="1:6" x14ac:dyDescent="0.25">
      <c r="A11" s="8"/>
      <c r="B11" s="8" t="s">
        <v>5</v>
      </c>
      <c r="C11" s="8">
        <v>3</v>
      </c>
      <c r="D11" s="8">
        <v>0.28000000000000003</v>
      </c>
      <c r="E11" s="8">
        <f t="shared" si="0"/>
        <v>0.84000000000000008</v>
      </c>
    </row>
    <row r="12" spans="1:6" x14ac:dyDescent="0.25">
      <c r="A12" s="8"/>
      <c r="B12" s="8" t="s">
        <v>129</v>
      </c>
      <c r="C12" s="8">
        <v>5</v>
      </c>
      <c r="D12" s="8">
        <v>5.5E-2</v>
      </c>
      <c r="E12" s="8">
        <f t="shared" si="0"/>
        <v>0.27500000000000002</v>
      </c>
    </row>
    <row r="13" spans="1:6" x14ac:dyDescent="0.25">
      <c r="A13" s="22"/>
      <c r="B13" s="22" t="s">
        <v>110</v>
      </c>
      <c r="C13" s="22">
        <v>49</v>
      </c>
      <c r="D13" s="32">
        <v>8.7230000000000002E-2</v>
      </c>
      <c r="E13" s="22">
        <f t="shared" si="0"/>
        <v>4.2742700000000005</v>
      </c>
    </row>
    <row r="14" spans="1:6" x14ac:dyDescent="0.25">
      <c r="A14" s="22">
        <v>14</v>
      </c>
      <c r="B14" s="22" t="s">
        <v>121</v>
      </c>
      <c r="C14" s="22">
        <v>10</v>
      </c>
      <c r="D14" s="32">
        <v>0.40894999999999998</v>
      </c>
      <c r="E14" s="22">
        <f t="shared" si="0"/>
        <v>4.0895000000000001</v>
      </c>
    </row>
    <row r="15" spans="1:6" x14ac:dyDescent="0.25">
      <c r="A15" s="22"/>
      <c r="B15" s="22" t="s">
        <v>57</v>
      </c>
      <c r="C15" s="22">
        <v>200</v>
      </c>
      <c r="D15" s="22">
        <v>8.6139999999999994E-2</v>
      </c>
      <c r="E15" s="22">
        <f t="shared" si="0"/>
        <v>17.227999999999998</v>
      </c>
    </row>
    <row r="16" spans="1:6" x14ac:dyDescent="0.25">
      <c r="A16" s="22">
        <v>338</v>
      </c>
      <c r="B16" s="22" t="s">
        <v>117</v>
      </c>
      <c r="C16" s="22">
        <v>200</v>
      </c>
      <c r="D16" s="22">
        <v>0.08</v>
      </c>
      <c r="E16" s="22">
        <f t="shared" si="0"/>
        <v>16</v>
      </c>
    </row>
    <row r="17" spans="1:5" x14ac:dyDescent="0.25">
      <c r="A17" s="71" t="s">
        <v>111</v>
      </c>
      <c r="B17" s="72"/>
      <c r="C17" s="72"/>
      <c r="D17" s="73"/>
      <c r="E17" s="29">
        <f>E4+E9+E13+E14+E15+E16</f>
        <v>60.260660000000001</v>
      </c>
    </row>
    <row r="18" spans="1:5" x14ac:dyDescent="0.25">
      <c r="A18" s="9"/>
      <c r="B18" s="9" t="s">
        <v>108</v>
      </c>
      <c r="C18" s="9"/>
      <c r="D18" s="9"/>
      <c r="E18" s="9"/>
    </row>
    <row r="19" spans="1:5" x14ac:dyDescent="0.25">
      <c r="A19" s="22">
        <v>59</v>
      </c>
      <c r="B19" s="22" t="s">
        <v>20</v>
      </c>
      <c r="C19" s="22"/>
      <c r="D19" s="22"/>
      <c r="E19" s="22">
        <f>E20+E21+E22+E23</f>
        <v>5.9783800000000005</v>
      </c>
    </row>
    <row r="20" spans="1:5" x14ac:dyDescent="0.25">
      <c r="A20" s="8"/>
      <c r="B20" s="8" t="s">
        <v>139</v>
      </c>
      <c r="C20" s="8">
        <v>93</v>
      </c>
      <c r="D20" s="8">
        <v>2.4660000000000001E-2</v>
      </c>
      <c r="E20" s="8">
        <f>C20*D20</f>
        <v>2.29338</v>
      </c>
    </row>
    <row r="21" spans="1:5" x14ac:dyDescent="0.25">
      <c r="A21" s="8"/>
      <c r="B21" s="8" t="s">
        <v>167</v>
      </c>
      <c r="C21" s="8">
        <v>35</v>
      </c>
      <c r="D21" s="8">
        <v>8.2000000000000003E-2</v>
      </c>
      <c r="E21" s="8">
        <f t="shared" ref="E21:E47" si="1">C21*D21</f>
        <v>2.87</v>
      </c>
    </row>
    <row r="22" spans="1:5" x14ac:dyDescent="0.25">
      <c r="A22" s="8"/>
      <c r="B22" s="8" t="s">
        <v>129</v>
      </c>
      <c r="C22" s="8">
        <v>5</v>
      </c>
      <c r="D22" s="8">
        <v>5.5E-2</v>
      </c>
      <c r="E22" s="8">
        <f t="shared" si="1"/>
        <v>0.27500000000000002</v>
      </c>
    </row>
    <row r="23" spans="1:5" x14ac:dyDescent="0.25">
      <c r="A23" s="8"/>
      <c r="B23" s="8" t="s">
        <v>135</v>
      </c>
      <c r="C23" s="8">
        <v>5</v>
      </c>
      <c r="D23" s="8">
        <v>0.108</v>
      </c>
      <c r="E23" s="8">
        <f t="shared" si="1"/>
        <v>0.54</v>
      </c>
    </row>
    <row r="24" spans="1:5" x14ac:dyDescent="0.25">
      <c r="A24" s="22">
        <v>88</v>
      </c>
      <c r="B24" s="22" t="s">
        <v>168</v>
      </c>
      <c r="C24" s="22"/>
      <c r="D24" s="22"/>
      <c r="E24" s="22">
        <f>E25+E26+E27+E28+E29+E30+E31+E32</f>
        <v>5.2997199999999998</v>
      </c>
    </row>
    <row r="25" spans="1:5" x14ac:dyDescent="0.25">
      <c r="A25" s="8"/>
      <c r="B25" s="8" t="s">
        <v>212</v>
      </c>
      <c r="C25" s="8">
        <v>10</v>
      </c>
      <c r="D25" s="8">
        <v>0.15720999999999999</v>
      </c>
      <c r="E25" s="8">
        <f t="shared" si="1"/>
        <v>1.5720999999999998</v>
      </c>
    </row>
    <row r="26" spans="1:5" x14ac:dyDescent="0.25">
      <c r="A26" s="8"/>
      <c r="B26" s="8" t="s">
        <v>142</v>
      </c>
      <c r="C26" s="8">
        <v>50</v>
      </c>
      <c r="D26" s="8">
        <v>1.374E-2</v>
      </c>
      <c r="E26" s="8">
        <f t="shared" si="1"/>
        <v>0.68700000000000006</v>
      </c>
    </row>
    <row r="27" spans="1:5" x14ac:dyDescent="0.25">
      <c r="A27" s="8"/>
      <c r="B27" s="8" t="s">
        <v>137</v>
      </c>
      <c r="C27" s="8">
        <v>30</v>
      </c>
      <c r="D27" s="31">
        <v>2.0719999999999999E-2</v>
      </c>
      <c r="E27" s="8">
        <f t="shared" si="1"/>
        <v>0.62159999999999993</v>
      </c>
    </row>
    <row r="28" spans="1:5" x14ac:dyDescent="0.25">
      <c r="A28" s="8"/>
      <c r="B28" s="8" t="s">
        <v>139</v>
      </c>
      <c r="C28" s="8">
        <v>10</v>
      </c>
      <c r="D28" s="31">
        <v>2.4660000000000001E-2</v>
      </c>
      <c r="E28" s="8">
        <f t="shared" si="1"/>
        <v>0.24660000000000001</v>
      </c>
    </row>
    <row r="29" spans="1:5" x14ac:dyDescent="0.25">
      <c r="A29" s="8"/>
      <c r="B29" s="8" t="s">
        <v>134</v>
      </c>
      <c r="C29" s="8">
        <v>10</v>
      </c>
      <c r="D29" s="31">
        <v>3.2289999999999999E-2</v>
      </c>
      <c r="E29" s="8">
        <f t="shared" si="1"/>
        <v>0.32289999999999996</v>
      </c>
    </row>
    <row r="30" spans="1:5" x14ac:dyDescent="0.25">
      <c r="A30" s="8"/>
      <c r="B30" s="8" t="s">
        <v>157</v>
      </c>
      <c r="C30" s="8">
        <v>2</v>
      </c>
      <c r="D30" s="8">
        <v>0.28000000000000003</v>
      </c>
      <c r="E30" s="8">
        <f t="shared" si="1"/>
        <v>0.56000000000000005</v>
      </c>
    </row>
    <row r="31" spans="1:5" x14ac:dyDescent="0.25">
      <c r="A31" s="8"/>
      <c r="B31" s="8" t="s">
        <v>135</v>
      </c>
      <c r="C31" s="8">
        <v>4</v>
      </c>
      <c r="D31" s="8">
        <v>0.108</v>
      </c>
      <c r="E31" s="8">
        <f t="shared" si="1"/>
        <v>0.432</v>
      </c>
    </row>
    <row r="32" spans="1:5" x14ac:dyDescent="0.25">
      <c r="A32" s="8"/>
      <c r="B32" s="8" t="s">
        <v>147</v>
      </c>
      <c r="C32" s="8">
        <v>8</v>
      </c>
      <c r="D32" s="31">
        <v>0.10718999999999999</v>
      </c>
      <c r="E32" s="8">
        <f t="shared" si="1"/>
        <v>0.85751999999999995</v>
      </c>
    </row>
    <row r="33" spans="1:5" x14ac:dyDescent="0.25">
      <c r="A33" s="22">
        <v>203</v>
      </c>
      <c r="B33" s="22" t="s">
        <v>120</v>
      </c>
      <c r="C33" s="22"/>
      <c r="D33" s="22"/>
      <c r="E33" s="22">
        <f>E34+E35</f>
        <v>4.9326499999999998</v>
      </c>
    </row>
    <row r="34" spans="1:5" x14ac:dyDescent="0.25">
      <c r="A34" s="8"/>
      <c r="B34" s="8" t="s">
        <v>192</v>
      </c>
      <c r="C34" s="8">
        <v>46</v>
      </c>
      <c r="D34" s="8">
        <v>4.4999999999999998E-2</v>
      </c>
      <c r="E34" s="8">
        <f t="shared" ref="E34:E35" si="2">C34*D34</f>
        <v>2.0699999999999998</v>
      </c>
    </row>
    <row r="35" spans="1:5" x14ac:dyDescent="0.25">
      <c r="A35" s="8"/>
      <c r="B35" s="8" t="s">
        <v>140</v>
      </c>
      <c r="C35" s="8">
        <v>7</v>
      </c>
      <c r="D35" s="31">
        <v>0.40894999999999998</v>
      </c>
      <c r="E35" s="8">
        <f t="shared" si="2"/>
        <v>2.8626499999999999</v>
      </c>
    </row>
    <row r="36" spans="1:5" x14ac:dyDescent="0.25">
      <c r="A36" s="22">
        <v>255</v>
      </c>
      <c r="B36" s="22" t="s">
        <v>35</v>
      </c>
      <c r="C36" s="22"/>
      <c r="D36" s="22"/>
      <c r="E36" s="22">
        <f>E37+E38+E39+E40+E41+E42+E43+E44</f>
        <v>25.505549999999999</v>
      </c>
    </row>
    <row r="37" spans="1:5" x14ac:dyDescent="0.25">
      <c r="A37" s="8"/>
      <c r="B37" s="8" t="s">
        <v>170</v>
      </c>
      <c r="C37" s="8">
        <v>100</v>
      </c>
      <c r="D37" s="8">
        <v>0.218</v>
      </c>
      <c r="E37" s="8">
        <f t="shared" si="1"/>
        <v>21.8</v>
      </c>
    </row>
    <row r="38" spans="1:5" x14ac:dyDescent="0.25">
      <c r="A38" s="8"/>
      <c r="B38" s="8" t="s">
        <v>135</v>
      </c>
      <c r="C38" s="8">
        <v>6</v>
      </c>
      <c r="D38" s="8">
        <v>0.108</v>
      </c>
      <c r="E38" s="8">
        <f t="shared" si="1"/>
        <v>0.64800000000000002</v>
      </c>
    </row>
    <row r="39" spans="1:5" x14ac:dyDescent="0.25">
      <c r="A39" s="8"/>
      <c r="B39" s="8" t="s">
        <v>147</v>
      </c>
      <c r="C39" s="8">
        <v>5</v>
      </c>
      <c r="D39" s="31">
        <v>0.10718999999999999</v>
      </c>
      <c r="E39" s="8">
        <f t="shared" si="1"/>
        <v>0.53594999999999993</v>
      </c>
    </row>
    <row r="40" spans="1:5" x14ac:dyDescent="0.25">
      <c r="A40" s="8"/>
      <c r="B40" s="8" t="s">
        <v>144</v>
      </c>
      <c r="C40" s="8">
        <v>4</v>
      </c>
      <c r="D40" s="8">
        <v>3.5000000000000003E-2</v>
      </c>
      <c r="E40" s="8">
        <f t="shared" si="1"/>
        <v>0.14000000000000001</v>
      </c>
    </row>
    <row r="41" spans="1:5" x14ac:dyDescent="0.25">
      <c r="A41" s="8"/>
      <c r="B41" s="8" t="s">
        <v>134</v>
      </c>
      <c r="C41" s="8">
        <v>20</v>
      </c>
      <c r="D41" s="31">
        <v>3.2289999999999999E-2</v>
      </c>
      <c r="E41" s="8">
        <f t="shared" si="1"/>
        <v>0.64579999999999993</v>
      </c>
    </row>
    <row r="42" spans="1:5" x14ac:dyDescent="0.25">
      <c r="A42" s="8"/>
      <c r="B42" s="8" t="s">
        <v>140</v>
      </c>
      <c r="C42" s="8">
        <v>4</v>
      </c>
      <c r="D42" s="31">
        <v>0.40894999999999998</v>
      </c>
      <c r="E42" s="8">
        <f t="shared" si="1"/>
        <v>1.6357999999999999</v>
      </c>
    </row>
    <row r="43" spans="1:5" x14ac:dyDescent="0.25">
      <c r="A43" s="8"/>
      <c r="B43" s="8" t="s">
        <v>191</v>
      </c>
      <c r="C43" s="8">
        <v>0.04</v>
      </c>
      <c r="D43" s="8">
        <v>1.5</v>
      </c>
      <c r="E43" s="8">
        <f t="shared" si="1"/>
        <v>0.06</v>
      </c>
    </row>
    <row r="44" spans="1:5" x14ac:dyDescent="0.25">
      <c r="A44" s="8"/>
      <c r="B44" s="8" t="s">
        <v>178</v>
      </c>
      <c r="C44" s="8">
        <v>2</v>
      </c>
      <c r="D44" s="8">
        <v>0.02</v>
      </c>
      <c r="E44" s="8">
        <f t="shared" si="1"/>
        <v>0.04</v>
      </c>
    </row>
    <row r="45" spans="1:5" x14ac:dyDescent="0.25">
      <c r="A45" s="22"/>
      <c r="B45" s="22" t="s">
        <v>110</v>
      </c>
      <c r="C45" s="22">
        <v>48</v>
      </c>
      <c r="D45" s="32">
        <v>8.7230000000000002E-2</v>
      </c>
      <c r="E45" s="22">
        <f t="shared" si="1"/>
        <v>4.1870399999999997</v>
      </c>
    </row>
    <row r="46" spans="1:5" x14ac:dyDescent="0.25">
      <c r="A46" s="22"/>
      <c r="B46" s="22" t="s">
        <v>116</v>
      </c>
      <c r="C46" s="22">
        <v>50</v>
      </c>
      <c r="D46" s="36">
        <v>5.8749999999999997E-2</v>
      </c>
      <c r="E46" s="22">
        <f t="shared" si="1"/>
        <v>2.9375</v>
      </c>
    </row>
    <row r="47" spans="1:5" x14ac:dyDescent="0.25">
      <c r="A47" s="22"/>
      <c r="B47" s="22" t="s">
        <v>89</v>
      </c>
      <c r="C47" s="22">
        <v>200</v>
      </c>
      <c r="D47" s="36">
        <v>0.06</v>
      </c>
      <c r="E47" s="22">
        <f t="shared" si="1"/>
        <v>12</v>
      </c>
    </row>
    <row r="48" spans="1:5" x14ac:dyDescent="0.25">
      <c r="A48" s="75" t="s">
        <v>112</v>
      </c>
      <c r="B48" s="76"/>
      <c r="C48" s="76"/>
      <c r="D48" s="77"/>
      <c r="E48" s="34">
        <f>E19+E24+E36+E45+E46+E47+E33</f>
        <v>60.840840000000007</v>
      </c>
    </row>
    <row r="49" spans="1:5" x14ac:dyDescent="0.25">
      <c r="A49" s="75" t="s">
        <v>202</v>
      </c>
      <c r="B49" s="76"/>
      <c r="C49" s="76"/>
      <c r="D49" s="78"/>
      <c r="E49" s="35">
        <f>E17+E48</f>
        <v>121.10150000000002</v>
      </c>
    </row>
  </sheetData>
  <mergeCells count="4">
    <mergeCell ref="A2:E2"/>
    <mergeCell ref="A48:D48"/>
    <mergeCell ref="A49:D49"/>
    <mergeCell ref="A17:D17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opLeftCell="A7" workbookViewId="0">
      <selection activeCell="A55" sqref="A55:B55"/>
    </sheetView>
  </sheetViews>
  <sheetFormatPr defaultRowHeight="15" x14ac:dyDescent="0.25"/>
  <cols>
    <col min="1" max="1" width="6.42578125" customWidth="1"/>
    <col min="2" max="2" width="43.28515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101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173</v>
      </c>
      <c r="B4" s="22" t="s">
        <v>15</v>
      </c>
      <c r="C4" s="22"/>
      <c r="D4" s="22"/>
      <c r="E4" s="22">
        <f>E5+E6+E7+E8</f>
        <v>9.09755</v>
      </c>
    </row>
    <row r="5" spans="1:6" x14ac:dyDescent="0.25">
      <c r="A5" s="8"/>
      <c r="B5" s="8" t="s">
        <v>171</v>
      </c>
      <c r="C5" s="8">
        <v>25</v>
      </c>
      <c r="D5" s="8">
        <v>5.5E-2</v>
      </c>
      <c r="E5" s="8">
        <f>C5*D5</f>
        <v>1.375</v>
      </c>
    </row>
    <row r="6" spans="1:6" x14ac:dyDescent="0.25">
      <c r="A6" s="8"/>
      <c r="B6" s="8" t="s">
        <v>128</v>
      </c>
      <c r="C6" s="8">
        <v>130</v>
      </c>
      <c r="D6" s="31">
        <v>4.156E-2</v>
      </c>
      <c r="E6" s="8">
        <f t="shared" ref="E6:E19" si="0">C6*D6</f>
        <v>5.4028</v>
      </c>
    </row>
    <row r="7" spans="1:6" x14ac:dyDescent="0.25">
      <c r="A7" s="8"/>
      <c r="B7" s="8" t="s">
        <v>172</v>
      </c>
      <c r="C7" s="8">
        <v>5</v>
      </c>
      <c r="D7" s="31">
        <v>0.40894999999999998</v>
      </c>
      <c r="E7" s="8">
        <f t="shared" si="0"/>
        <v>2.0447500000000001</v>
      </c>
    </row>
    <row r="8" spans="1:6" x14ac:dyDescent="0.25">
      <c r="A8" s="8"/>
      <c r="B8" s="8" t="s">
        <v>129</v>
      </c>
      <c r="C8" s="8">
        <v>5</v>
      </c>
      <c r="D8" s="8">
        <v>5.5E-2</v>
      </c>
      <c r="E8" s="8">
        <f t="shared" si="0"/>
        <v>0.27500000000000002</v>
      </c>
    </row>
    <row r="9" spans="1:6" x14ac:dyDescent="0.25">
      <c r="A9" s="22">
        <v>382</v>
      </c>
      <c r="B9" s="22" t="s">
        <v>215</v>
      </c>
      <c r="C9" s="22"/>
      <c r="D9" s="22"/>
      <c r="E9" s="22">
        <f>E10+E11+E12</f>
        <v>8.6751400000000007</v>
      </c>
    </row>
    <row r="10" spans="1:6" x14ac:dyDescent="0.25">
      <c r="A10" s="8"/>
      <c r="B10" s="8" t="s">
        <v>208</v>
      </c>
      <c r="C10" s="8">
        <v>38</v>
      </c>
      <c r="D10" s="8">
        <v>0.21052999999999999</v>
      </c>
      <c r="E10" s="8">
        <f t="shared" si="0"/>
        <v>8.00014</v>
      </c>
    </row>
    <row r="11" spans="1:6" x14ac:dyDescent="0.25">
      <c r="A11" s="8"/>
      <c r="B11" s="8" t="s">
        <v>162</v>
      </c>
      <c r="C11" s="8">
        <v>1.6</v>
      </c>
      <c r="D11" s="8">
        <v>0.25</v>
      </c>
      <c r="E11" s="8">
        <f t="shared" si="0"/>
        <v>0.4</v>
      </c>
    </row>
    <row r="12" spans="1:6" x14ac:dyDescent="0.25">
      <c r="A12" s="8"/>
      <c r="B12" s="8" t="s">
        <v>129</v>
      </c>
      <c r="C12" s="8">
        <v>5</v>
      </c>
      <c r="D12" s="8">
        <v>5.5E-2</v>
      </c>
      <c r="E12" s="8">
        <f t="shared" si="0"/>
        <v>0.27500000000000002</v>
      </c>
    </row>
    <row r="13" spans="1:6" x14ac:dyDescent="0.25">
      <c r="A13" s="22"/>
      <c r="B13" s="22" t="s">
        <v>110</v>
      </c>
      <c r="C13" s="22">
        <v>44</v>
      </c>
      <c r="D13" s="32">
        <v>8.7230000000000002E-2</v>
      </c>
      <c r="E13" s="22">
        <f t="shared" si="0"/>
        <v>3.83812</v>
      </c>
    </row>
    <row r="14" spans="1:6" x14ac:dyDescent="0.25">
      <c r="A14" s="22">
        <v>15</v>
      </c>
      <c r="B14" s="22" t="s">
        <v>122</v>
      </c>
      <c r="C14" s="22">
        <v>16</v>
      </c>
      <c r="D14" s="22">
        <v>0.55000000000000004</v>
      </c>
      <c r="E14" s="22">
        <f t="shared" si="0"/>
        <v>8.8000000000000007</v>
      </c>
    </row>
    <row r="15" spans="1:6" x14ac:dyDescent="0.25">
      <c r="A15" s="22"/>
      <c r="B15" s="36" t="s">
        <v>58</v>
      </c>
      <c r="C15" s="39"/>
      <c r="D15" s="39"/>
      <c r="E15" s="22">
        <f>E16+E17</f>
        <v>1.8650000000000002</v>
      </c>
    </row>
    <row r="16" spans="1:6" x14ac:dyDescent="0.25">
      <c r="A16" s="14"/>
      <c r="B16" s="40" t="s">
        <v>58</v>
      </c>
      <c r="C16" s="41">
        <v>20</v>
      </c>
      <c r="D16" s="41">
        <v>8.5000000000000006E-2</v>
      </c>
      <c r="E16" s="14">
        <f>C16*D16</f>
        <v>1.7000000000000002</v>
      </c>
    </row>
    <row r="17" spans="1:5" x14ac:dyDescent="0.25">
      <c r="A17" s="14"/>
      <c r="B17" s="40" t="s">
        <v>129</v>
      </c>
      <c r="C17" s="41">
        <v>3</v>
      </c>
      <c r="D17" s="41">
        <v>5.5E-2</v>
      </c>
      <c r="E17" s="14">
        <f>C17*D17</f>
        <v>0.16500000000000001</v>
      </c>
    </row>
    <row r="18" spans="1:5" x14ac:dyDescent="0.25">
      <c r="A18" s="22">
        <v>209</v>
      </c>
      <c r="B18" s="22" t="s">
        <v>14</v>
      </c>
      <c r="C18" s="22">
        <v>1</v>
      </c>
      <c r="D18" s="22">
        <v>5.3</v>
      </c>
      <c r="E18" s="22">
        <f t="shared" si="0"/>
        <v>5.3</v>
      </c>
    </row>
    <row r="19" spans="1:5" x14ac:dyDescent="0.25">
      <c r="A19" s="22">
        <v>338</v>
      </c>
      <c r="B19" s="22" t="s">
        <v>206</v>
      </c>
      <c r="C19" s="22">
        <v>120</v>
      </c>
      <c r="D19" s="22">
        <v>0.20599999999999999</v>
      </c>
      <c r="E19" s="22">
        <f t="shared" si="0"/>
        <v>24.72</v>
      </c>
    </row>
    <row r="20" spans="1:5" x14ac:dyDescent="0.25">
      <c r="A20" s="71" t="s">
        <v>111</v>
      </c>
      <c r="B20" s="72"/>
      <c r="C20" s="72"/>
      <c r="D20" s="73"/>
      <c r="E20" s="29">
        <f>E4+E9+E13+E14+E15+E18+E19</f>
        <v>62.295809999999996</v>
      </c>
    </row>
    <row r="21" spans="1:5" x14ac:dyDescent="0.25">
      <c r="A21" s="9"/>
      <c r="B21" s="9" t="s">
        <v>108</v>
      </c>
      <c r="C21" s="9"/>
      <c r="D21" s="9"/>
      <c r="E21" s="9"/>
    </row>
    <row r="22" spans="1:5" x14ac:dyDescent="0.25">
      <c r="A22" s="22">
        <v>47</v>
      </c>
      <c r="B22" s="22" t="s">
        <v>28</v>
      </c>
      <c r="C22" s="22"/>
      <c r="D22" s="22"/>
      <c r="E22" s="22">
        <f>E23+E24+E25+E26</f>
        <v>11.38748</v>
      </c>
    </row>
    <row r="23" spans="1:5" x14ac:dyDescent="0.25">
      <c r="A23" s="8"/>
      <c r="B23" s="8" t="s">
        <v>173</v>
      </c>
      <c r="C23" s="8">
        <v>69</v>
      </c>
      <c r="D23" s="8">
        <v>0.15</v>
      </c>
      <c r="E23" s="8">
        <f>C23*D23</f>
        <v>10.35</v>
      </c>
    </row>
    <row r="24" spans="1:5" x14ac:dyDescent="0.25">
      <c r="A24" s="8"/>
      <c r="B24" s="8" t="s">
        <v>134</v>
      </c>
      <c r="C24" s="8">
        <v>12</v>
      </c>
      <c r="D24" s="31">
        <v>3.2289999999999999E-2</v>
      </c>
      <c r="E24" s="8">
        <f t="shared" ref="E24:E54" si="1">C24*D24</f>
        <v>0.38747999999999999</v>
      </c>
    </row>
    <row r="25" spans="1:5" x14ac:dyDescent="0.25">
      <c r="A25" s="8"/>
      <c r="B25" s="8" t="s">
        <v>129</v>
      </c>
      <c r="C25" s="8">
        <v>2</v>
      </c>
      <c r="D25" s="8">
        <v>5.5E-2</v>
      </c>
      <c r="E25" s="8">
        <f t="shared" si="1"/>
        <v>0.11</v>
      </c>
    </row>
    <row r="26" spans="1:5" x14ac:dyDescent="0.25">
      <c r="A26" s="8"/>
      <c r="B26" s="8" t="s">
        <v>135</v>
      </c>
      <c r="C26" s="8">
        <v>5</v>
      </c>
      <c r="D26" s="8">
        <v>0.108</v>
      </c>
      <c r="E26" s="8">
        <f t="shared" si="1"/>
        <v>0.54</v>
      </c>
    </row>
    <row r="27" spans="1:5" x14ac:dyDescent="0.25">
      <c r="A27" s="22">
        <v>82</v>
      </c>
      <c r="B27" s="22" t="s">
        <v>37</v>
      </c>
      <c r="C27" s="22"/>
      <c r="D27" s="22"/>
      <c r="E27" s="22">
        <f>E28+E29+E30+E31+E32+E33+E34+E36+E35</f>
        <v>10.744449999999999</v>
      </c>
    </row>
    <row r="28" spans="1:5" x14ac:dyDescent="0.25">
      <c r="A28" s="8"/>
      <c r="B28" s="8" t="s">
        <v>146</v>
      </c>
      <c r="C28" s="8">
        <v>10</v>
      </c>
      <c r="D28" s="31">
        <v>0.50414000000000003</v>
      </c>
      <c r="E28" s="8">
        <f t="shared" si="1"/>
        <v>5.0414000000000003</v>
      </c>
    </row>
    <row r="29" spans="1:5" x14ac:dyDescent="0.25">
      <c r="A29" s="8"/>
      <c r="B29" s="8" t="s">
        <v>142</v>
      </c>
      <c r="C29" s="8">
        <v>50</v>
      </c>
      <c r="D29" s="8">
        <v>1.374E-2</v>
      </c>
      <c r="E29" s="8">
        <f t="shared" si="1"/>
        <v>0.68700000000000006</v>
      </c>
    </row>
    <row r="30" spans="1:5" x14ac:dyDescent="0.25">
      <c r="A30" s="8"/>
      <c r="B30" s="8" t="s">
        <v>137</v>
      </c>
      <c r="C30" s="8">
        <v>30</v>
      </c>
      <c r="D30" s="8">
        <v>2.0719999999999999E-2</v>
      </c>
      <c r="E30" s="8">
        <f t="shared" si="1"/>
        <v>0.62159999999999993</v>
      </c>
    </row>
    <row r="31" spans="1:5" x14ac:dyDescent="0.25">
      <c r="A31" s="8"/>
      <c r="B31" s="8" t="s">
        <v>132</v>
      </c>
      <c r="C31" s="8">
        <v>50</v>
      </c>
      <c r="D31" s="8">
        <v>2.3619999999999999E-2</v>
      </c>
      <c r="E31" s="8">
        <f t="shared" si="1"/>
        <v>1.1809999999999998</v>
      </c>
    </row>
    <row r="32" spans="1:5" x14ac:dyDescent="0.25">
      <c r="A32" s="8"/>
      <c r="B32" s="8" t="s">
        <v>134</v>
      </c>
      <c r="C32" s="8">
        <v>15</v>
      </c>
      <c r="D32" s="31">
        <v>3.2289999999999999E-2</v>
      </c>
      <c r="E32" s="8">
        <f t="shared" si="1"/>
        <v>0.48435</v>
      </c>
    </row>
    <row r="33" spans="1:5" x14ac:dyDescent="0.25">
      <c r="A33" s="8"/>
      <c r="B33" s="8" t="s">
        <v>139</v>
      </c>
      <c r="C33" s="8">
        <v>20</v>
      </c>
      <c r="D33" s="8">
        <v>2.4660000000000001E-2</v>
      </c>
      <c r="E33" s="8">
        <f t="shared" si="1"/>
        <v>0.49320000000000003</v>
      </c>
    </row>
    <row r="34" spans="1:5" x14ac:dyDescent="0.25">
      <c r="A34" s="8"/>
      <c r="B34" s="8" t="s">
        <v>135</v>
      </c>
      <c r="C34" s="8">
        <v>3</v>
      </c>
      <c r="D34" s="8">
        <v>0.108</v>
      </c>
      <c r="E34" s="8">
        <f t="shared" si="1"/>
        <v>0.32400000000000001</v>
      </c>
    </row>
    <row r="35" spans="1:5" x14ac:dyDescent="0.25">
      <c r="A35" s="8"/>
      <c r="B35" s="8" t="s">
        <v>222</v>
      </c>
      <c r="C35" s="8">
        <v>3</v>
      </c>
      <c r="D35" s="8">
        <v>0.28000000000000003</v>
      </c>
      <c r="E35" s="8">
        <f t="shared" si="1"/>
        <v>0.84000000000000008</v>
      </c>
    </row>
    <row r="36" spans="1:5" x14ac:dyDescent="0.25">
      <c r="A36" s="8"/>
      <c r="B36" s="8" t="s">
        <v>147</v>
      </c>
      <c r="C36" s="8">
        <v>10</v>
      </c>
      <c r="D36" s="8">
        <v>0.10718999999999999</v>
      </c>
      <c r="E36" s="8">
        <f t="shared" si="1"/>
        <v>1.0718999999999999</v>
      </c>
    </row>
    <row r="37" spans="1:5" x14ac:dyDescent="0.25">
      <c r="A37" s="22">
        <v>143</v>
      </c>
      <c r="B37" s="22" t="s">
        <v>109</v>
      </c>
      <c r="C37" s="22"/>
      <c r="D37" s="22"/>
      <c r="E37" s="22">
        <f>E38+E39+E40+E41+E42+E43</f>
        <v>9.4586700000000015</v>
      </c>
    </row>
    <row r="38" spans="1:5" x14ac:dyDescent="0.25">
      <c r="A38" s="8"/>
      <c r="B38" s="8" t="s">
        <v>137</v>
      </c>
      <c r="C38" s="8">
        <v>106</v>
      </c>
      <c r="D38" s="31">
        <v>2.0719999999999999E-2</v>
      </c>
      <c r="E38" s="8">
        <f t="shared" si="1"/>
        <v>2.1963200000000001</v>
      </c>
    </row>
    <row r="39" spans="1:5" x14ac:dyDescent="0.25">
      <c r="A39" s="8"/>
      <c r="B39" s="8" t="s">
        <v>174</v>
      </c>
      <c r="C39" s="8">
        <v>180</v>
      </c>
      <c r="D39" s="31">
        <v>1.374E-2</v>
      </c>
      <c r="E39" s="8">
        <f t="shared" si="1"/>
        <v>2.4732000000000003</v>
      </c>
    </row>
    <row r="40" spans="1:5" x14ac:dyDescent="0.25">
      <c r="A40" s="8"/>
      <c r="B40" s="8" t="s">
        <v>134</v>
      </c>
      <c r="C40" s="8">
        <v>15</v>
      </c>
      <c r="D40" s="8">
        <v>3.2289999999999999E-2</v>
      </c>
      <c r="E40" s="8">
        <f t="shared" si="1"/>
        <v>0.48435</v>
      </c>
    </row>
    <row r="41" spans="1:5" x14ac:dyDescent="0.25">
      <c r="A41" s="8"/>
      <c r="B41" s="8" t="s">
        <v>139</v>
      </c>
      <c r="C41" s="8">
        <v>20</v>
      </c>
      <c r="D41" s="8">
        <v>2.4660000000000001E-2</v>
      </c>
      <c r="E41" s="8">
        <f t="shared" si="1"/>
        <v>0.49320000000000003</v>
      </c>
    </row>
    <row r="42" spans="1:5" x14ac:dyDescent="0.25">
      <c r="A42" s="8"/>
      <c r="B42" s="8" t="s">
        <v>145</v>
      </c>
      <c r="C42" s="8">
        <v>8</v>
      </c>
      <c r="D42" s="8">
        <v>0.40894999999999998</v>
      </c>
      <c r="E42" s="8">
        <f t="shared" si="1"/>
        <v>3.2715999999999998</v>
      </c>
    </row>
    <row r="43" spans="1:5" x14ac:dyDescent="0.25">
      <c r="A43" s="8"/>
      <c r="B43" s="8" t="s">
        <v>135</v>
      </c>
      <c r="C43" s="8">
        <v>5</v>
      </c>
      <c r="D43" s="8">
        <v>0.108</v>
      </c>
      <c r="E43" s="8">
        <f t="shared" si="1"/>
        <v>0.54</v>
      </c>
    </row>
    <row r="44" spans="1:5" x14ac:dyDescent="0.25">
      <c r="A44" s="22">
        <v>267</v>
      </c>
      <c r="B44" s="22" t="s">
        <v>175</v>
      </c>
      <c r="C44" s="22"/>
      <c r="D44" s="22"/>
      <c r="E44" s="22">
        <f>E45+E46+E47+E48+E49+E50+E51+E52</f>
        <v>59.539730000000006</v>
      </c>
    </row>
    <row r="45" spans="1:5" x14ac:dyDescent="0.25">
      <c r="A45" s="8"/>
      <c r="B45" s="8" t="s">
        <v>146</v>
      </c>
      <c r="C45" s="8">
        <v>107</v>
      </c>
      <c r="D45" s="31">
        <v>0.50414000000000003</v>
      </c>
      <c r="E45" s="8">
        <f t="shared" si="1"/>
        <v>53.942980000000006</v>
      </c>
    </row>
    <row r="46" spans="1:5" x14ac:dyDescent="0.25">
      <c r="A46" s="8"/>
      <c r="B46" s="8" t="s">
        <v>152</v>
      </c>
      <c r="C46" s="16">
        <v>0.1</v>
      </c>
      <c r="D46" s="8">
        <v>5.3</v>
      </c>
      <c r="E46" s="8">
        <f t="shared" si="1"/>
        <v>0.53</v>
      </c>
    </row>
    <row r="47" spans="1:5" x14ac:dyDescent="0.25">
      <c r="A47" s="8"/>
      <c r="B47" s="8" t="s">
        <v>110</v>
      </c>
      <c r="C47" s="8">
        <v>10</v>
      </c>
      <c r="D47" s="31">
        <v>8.7230000000000002E-2</v>
      </c>
      <c r="E47" s="8">
        <f t="shared" si="1"/>
        <v>0.87230000000000008</v>
      </c>
    </row>
    <row r="48" spans="1:5" x14ac:dyDescent="0.25">
      <c r="A48" s="8"/>
      <c r="B48" s="8" t="s">
        <v>135</v>
      </c>
      <c r="C48" s="8">
        <v>5</v>
      </c>
      <c r="D48" s="8">
        <v>0.108</v>
      </c>
      <c r="E48" s="8">
        <f t="shared" si="1"/>
        <v>0.54</v>
      </c>
    </row>
    <row r="49" spans="1:5" x14ac:dyDescent="0.25">
      <c r="A49" s="8"/>
      <c r="B49" s="8" t="s">
        <v>145</v>
      </c>
      <c r="C49" s="8">
        <v>5</v>
      </c>
      <c r="D49" s="31">
        <v>0.40894999999999998</v>
      </c>
      <c r="E49" s="8">
        <f t="shared" si="1"/>
        <v>2.0447500000000001</v>
      </c>
    </row>
    <row r="50" spans="1:5" x14ac:dyDescent="0.25">
      <c r="A50" s="8"/>
      <c r="B50" s="8" t="s">
        <v>134</v>
      </c>
      <c r="C50" s="8">
        <v>10</v>
      </c>
      <c r="D50" s="8">
        <v>3.2289999999999999E-2</v>
      </c>
      <c r="E50" s="8">
        <f t="shared" si="1"/>
        <v>0.32289999999999996</v>
      </c>
    </row>
    <row r="51" spans="1:5" x14ac:dyDescent="0.25">
      <c r="A51" s="8"/>
      <c r="B51" s="8" t="s">
        <v>128</v>
      </c>
      <c r="C51" s="8">
        <v>30</v>
      </c>
      <c r="D51" s="31">
        <v>4.156E-2</v>
      </c>
      <c r="E51" s="8">
        <f t="shared" si="1"/>
        <v>1.2467999999999999</v>
      </c>
    </row>
    <row r="52" spans="1:5" x14ac:dyDescent="0.25">
      <c r="A52" s="8"/>
      <c r="B52" s="8" t="s">
        <v>178</v>
      </c>
      <c r="C52" s="8">
        <v>2</v>
      </c>
      <c r="D52" s="8">
        <v>0.02</v>
      </c>
      <c r="E52" s="8">
        <f t="shared" si="1"/>
        <v>0.04</v>
      </c>
    </row>
    <row r="53" spans="1:5" x14ac:dyDescent="0.25">
      <c r="A53" s="22"/>
      <c r="B53" s="22" t="s">
        <v>110</v>
      </c>
      <c r="C53" s="22">
        <v>44</v>
      </c>
      <c r="D53" s="32">
        <v>8.7230000000000002E-2</v>
      </c>
      <c r="E53" s="22">
        <f t="shared" si="1"/>
        <v>3.83812</v>
      </c>
    </row>
    <row r="54" spans="1:5" x14ac:dyDescent="0.25">
      <c r="A54" s="22"/>
      <c r="B54" s="22" t="s">
        <v>116</v>
      </c>
      <c r="C54" s="22">
        <v>50</v>
      </c>
      <c r="D54" s="36">
        <v>5.8749999999999997E-2</v>
      </c>
      <c r="E54" s="22">
        <f t="shared" si="1"/>
        <v>2.9375</v>
      </c>
    </row>
    <row r="55" spans="1:5" x14ac:dyDescent="0.25">
      <c r="A55" s="22">
        <v>342</v>
      </c>
      <c r="B55" s="22" t="s">
        <v>90</v>
      </c>
      <c r="C55" s="22"/>
      <c r="D55" s="22"/>
      <c r="E55" s="22">
        <f>E56+E57</f>
        <v>2.5179999999999998</v>
      </c>
    </row>
    <row r="56" spans="1:5" x14ac:dyDescent="0.25">
      <c r="A56" s="10"/>
      <c r="B56" s="10" t="s">
        <v>167</v>
      </c>
      <c r="C56" s="10">
        <v>24</v>
      </c>
      <c r="D56" s="10">
        <v>8.2000000000000003E-2</v>
      </c>
      <c r="E56" s="8">
        <f t="shared" ref="E56:E57" si="2">C56*D56</f>
        <v>1.968</v>
      </c>
    </row>
    <row r="57" spans="1:5" x14ac:dyDescent="0.25">
      <c r="A57" s="10"/>
      <c r="B57" s="10" t="s">
        <v>129</v>
      </c>
      <c r="C57" s="10">
        <v>10</v>
      </c>
      <c r="D57" s="10">
        <v>5.5E-2</v>
      </c>
      <c r="E57" s="8">
        <f t="shared" si="2"/>
        <v>0.55000000000000004</v>
      </c>
    </row>
    <row r="58" spans="1:5" x14ac:dyDescent="0.25">
      <c r="A58" s="75" t="s">
        <v>112</v>
      </c>
      <c r="B58" s="76"/>
      <c r="C58" s="76"/>
      <c r="D58" s="77"/>
      <c r="E58" s="34">
        <f>E22+E27+E37+E44+E53+E54+E55</f>
        <v>100.42395</v>
      </c>
    </row>
    <row r="59" spans="1:5" x14ac:dyDescent="0.25">
      <c r="A59" s="75" t="s">
        <v>202</v>
      </c>
      <c r="B59" s="76"/>
      <c r="C59" s="76"/>
      <c r="D59" s="78"/>
      <c r="E59" s="35">
        <f>E58+E20</f>
        <v>162.71976000000001</v>
      </c>
    </row>
  </sheetData>
  <mergeCells count="4">
    <mergeCell ref="A2:E2"/>
    <mergeCell ref="A58:D58"/>
    <mergeCell ref="A59:D59"/>
    <mergeCell ref="A20:D2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8" workbookViewId="0">
      <selection activeCell="B34" sqref="B34"/>
    </sheetView>
  </sheetViews>
  <sheetFormatPr defaultRowHeight="15" x14ac:dyDescent="0.25"/>
  <cols>
    <col min="1" max="1" width="6.42578125" customWidth="1"/>
    <col min="2" max="2" width="43.28515625" customWidth="1"/>
  </cols>
  <sheetData>
    <row r="1" spans="1:6" ht="45.75" thickBot="1" x14ac:dyDescent="0.3">
      <c r="A1" s="6" t="s">
        <v>92</v>
      </c>
      <c r="B1" s="6" t="s">
        <v>93</v>
      </c>
      <c r="C1" s="6" t="s">
        <v>124</v>
      </c>
      <c r="D1" s="6" t="s">
        <v>125</v>
      </c>
      <c r="E1" s="6" t="s">
        <v>126</v>
      </c>
      <c r="F1" s="5"/>
    </row>
    <row r="2" spans="1:6" ht="21" thickBot="1" x14ac:dyDescent="0.35">
      <c r="A2" s="57" t="s">
        <v>102</v>
      </c>
      <c r="B2" s="58"/>
      <c r="C2" s="58"/>
      <c r="D2" s="58"/>
      <c r="E2" s="58"/>
    </row>
    <row r="3" spans="1:6" x14ac:dyDescent="0.25">
      <c r="A3" s="7"/>
      <c r="B3" s="7" t="s">
        <v>107</v>
      </c>
      <c r="C3" s="7"/>
      <c r="D3" s="7"/>
      <c r="E3" s="7"/>
    </row>
    <row r="4" spans="1:6" x14ac:dyDescent="0.25">
      <c r="A4" s="22">
        <v>210</v>
      </c>
      <c r="B4" s="22" t="s">
        <v>115</v>
      </c>
      <c r="C4" s="22"/>
      <c r="D4" s="22"/>
      <c r="E4" s="22">
        <f>E5+E6+E7</f>
        <v>7.9681499999999996</v>
      </c>
    </row>
    <row r="5" spans="1:6" x14ac:dyDescent="0.25">
      <c r="A5" s="8"/>
      <c r="B5" s="8" t="s">
        <v>152</v>
      </c>
      <c r="C5" s="8">
        <v>1</v>
      </c>
      <c r="D5" s="8">
        <v>5.3</v>
      </c>
      <c r="E5" s="8">
        <f>C5*D5</f>
        <v>5.3</v>
      </c>
    </row>
    <row r="6" spans="1:6" x14ac:dyDescent="0.25">
      <c r="A6" s="8"/>
      <c r="B6" s="8" t="s">
        <v>128</v>
      </c>
      <c r="C6" s="8">
        <v>15</v>
      </c>
      <c r="D6" s="31">
        <v>4.156E-2</v>
      </c>
      <c r="E6" s="8">
        <f t="shared" ref="E6:E16" si="0">C6*D6</f>
        <v>0.62339999999999995</v>
      </c>
    </row>
    <row r="7" spans="1:6" x14ac:dyDescent="0.25">
      <c r="A7" s="8"/>
      <c r="B7" s="8" t="s">
        <v>140</v>
      </c>
      <c r="C7" s="8">
        <v>5</v>
      </c>
      <c r="D7" s="31">
        <v>0.40894999999999998</v>
      </c>
      <c r="E7" s="8">
        <f t="shared" si="0"/>
        <v>2.0447500000000001</v>
      </c>
    </row>
    <row r="8" spans="1:6" x14ac:dyDescent="0.25">
      <c r="A8" s="22">
        <v>379</v>
      </c>
      <c r="B8" s="22" t="s">
        <v>77</v>
      </c>
      <c r="C8" s="22"/>
      <c r="D8" s="22"/>
      <c r="E8" s="22">
        <f>E9+E10+E11</f>
        <v>7.6239999999999997</v>
      </c>
    </row>
    <row r="9" spans="1:6" x14ac:dyDescent="0.25">
      <c r="A9" s="8"/>
      <c r="B9" s="8" t="s">
        <v>128</v>
      </c>
      <c r="C9" s="8">
        <v>150</v>
      </c>
      <c r="D9" s="31">
        <v>4.156E-2</v>
      </c>
      <c r="E9" s="8">
        <f t="shared" si="0"/>
        <v>6.234</v>
      </c>
    </row>
    <row r="10" spans="1:6" x14ac:dyDescent="0.25">
      <c r="A10" s="8"/>
      <c r="B10" s="8" t="s">
        <v>5</v>
      </c>
      <c r="C10" s="8">
        <v>3</v>
      </c>
      <c r="D10" s="8">
        <v>0.28000000000000003</v>
      </c>
      <c r="E10" s="8">
        <f t="shared" si="0"/>
        <v>0.84000000000000008</v>
      </c>
    </row>
    <row r="11" spans="1:6" x14ac:dyDescent="0.25">
      <c r="A11" s="8"/>
      <c r="B11" s="8" t="s">
        <v>129</v>
      </c>
      <c r="C11" s="8">
        <v>10</v>
      </c>
      <c r="D11" s="8">
        <v>5.5E-2</v>
      </c>
      <c r="E11" s="8">
        <f t="shared" si="0"/>
        <v>0.55000000000000004</v>
      </c>
    </row>
    <row r="12" spans="1:6" x14ac:dyDescent="0.25">
      <c r="A12" s="22"/>
      <c r="B12" s="22" t="s">
        <v>110</v>
      </c>
      <c r="C12" s="22">
        <v>48</v>
      </c>
      <c r="D12" s="32">
        <v>8.7230000000000002E-2</v>
      </c>
      <c r="E12" s="22">
        <f t="shared" si="0"/>
        <v>4.1870399999999997</v>
      </c>
    </row>
    <row r="13" spans="1:6" x14ac:dyDescent="0.25">
      <c r="A13" s="22">
        <v>14</v>
      </c>
      <c r="B13" s="22" t="s">
        <v>121</v>
      </c>
      <c r="C13" s="22">
        <v>10</v>
      </c>
      <c r="D13" s="32">
        <v>0.40894999999999998</v>
      </c>
      <c r="E13" s="22">
        <f t="shared" si="0"/>
        <v>4.0895000000000001</v>
      </c>
    </row>
    <row r="14" spans="1:6" x14ac:dyDescent="0.25">
      <c r="A14" s="22"/>
      <c r="B14" s="22" t="s">
        <v>209</v>
      </c>
      <c r="C14" s="22">
        <v>200</v>
      </c>
      <c r="D14" s="22">
        <v>0.06</v>
      </c>
      <c r="E14" s="22">
        <f t="shared" si="0"/>
        <v>12</v>
      </c>
    </row>
    <row r="15" spans="1:6" x14ac:dyDescent="0.25">
      <c r="A15" s="22"/>
      <c r="B15" s="22" t="s">
        <v>199</v>
      </c>
      <c r="C15" s="22">
        <v>25</v>
      </c>
      <c r="D15" s="22">
        <v>0.25</v>
      </c>
      <c r="E15" s="22">
        <f t="shared" si="0"/>
        <v>6.25</v>
      </c>
    </row>
    <row r="16" spans="1:6" x14ac:dyDescent="0.25">
      <c r="A16" s="22">
        <v>338</v>
      </c>
      <c r="B16" s="22" t="s">
        <v>206</v>
      </c>
      <c r="C16" s="22">
        <v>120</v>
      </c>
      <c r="D16" s="22">
        <v>0.20599999999999999</v>
      </c>
      <c r="E16" s="22">
        <f t="shared" si="0"/>
        <v>24.72</v>
      </c>
    </row>
    <row r="17" spans="1:5" x14ac:dyDescent="0.25">
      <c r="A17" s="71" t="s">
        <v>111</v>
      </c>
      <c r="B17" s="72"/>
      <c r="C17" s="72"/>
      <c r="D17" s="73"/>
      <c r="E17" s="29">
        <f>E4+E8+E12+E13+E14+E15+E16</f>
        <v>66.83869</v>
      </c>
    </row>
    <row r="18" spans="1:5" x14ac:dyDescent="0.25">
      <c r="A18" s="9"/>
      <c r="B18" s="9" t="s">
        <v>108</v>
      </c>
      <c r="C18" s="9"/>
      <c r="D18" s="9"/>
      <c r="E18" s="9"/>
    </row>
    <row r="19" spans="1:5" x14ac:dyDescent="0.25">
      <c r="A19" s="22">
        <v>49</v>
      </c>
      <c r="B19" s="22" t="s">
        <v>68</v>
      </c>
      <c r="C19" s="22"/>
      <c r="D19" s="22"/>
      <c r="E19" s="22">
        <f>E20+E21+E22+E23+E24+E25</f>
        <v>7.3428000000000004</v>
      </c>
    </row>
    <row r="20" spans="1:5" x14ac:dyDescent="0.25">
      <c r="A20" s="14"/>
      <c r="B20" s="11" t="s">
        <v>142</v>
      </c>
      <c r="C20" s="11">
        <v>40</v>
      </c>
      <c r="D20" s="31">
        <v>1.374E-2</v>
      </c>
      <c r="E20" s="11">
        <f>C20*D20</f>
        <v>0.54959999999999998</v>
      </c>
    </row>
    <row r="21" spans="1:5" x14ac:dyDescent="0.25">
      <c r="A21" s="14"/>
      <c r="B21" s="11" t="s">
        <v>139</v>
      </c>
      <c r="C21" s="11">
        <v>20</v>
      </c>
      <c r="D21" s="31">
        <v>2.4660000000000001E-2</v>
      </c>
      <c r="E21" s="11">
        <f t="shared" ref="E21:E50" si="1">C21*D21</f>
        <v>0.49320000000000003</v>
      </c>
    </row>
    <row r="22" spans="1:5" x14ac:dyDescent="0.25">
      <c r="A22" s="14"/>
      <c r="B22" s="11" t="s">
        <v>133</v>
      </c>
      <c r="C22" s="11">
        <v>25</v>
      </c>
      <c r="D22" s="11">
        <v>8.2000000000000003E-2</v>
      </c>
      <c r="E22" s="11">
        <f t="shared" si="1"/>
        <v>2.0500000000000003</v>
      </c>
    </row>
    <row r="23" spans="1:5" x14ac:dyDescent="0.25">
      <c r="A23" s="14"/>
      <c r="B23" s="11" t="s">
        <v>136</v>
      </c>
      <c r="C23" s="11">
        <v>30</v>
      </c>
      <c r="D23" s="11">
        <v>0.12</v>
      </c>
      <c r="E23" s="11">
        <f t="shared" si="1"/>
        <v>3.5999999999999996</v>
      </c>
    </row>
    <row r="24" spans="1:5" x14ac:dyDescent="0.25">
      <c r="A24" s="14"/>
      <c r="B24" s="11" t="s">
        <v>129</v>
      </c>
      <c r="C24" s="11">
        <v>2</v>
      </c>
      <c r="D24" s="11">
        <v>5.5E-2</v>
      </c>
      <c r="E24" s="11">
        <f t="shared" si="1"/>
        <v>0.11</v>
      </c>
    </row>
    <row r="25" spans="1:5" x14ac:dyDescent="0.25">
      <c r="A25" s="14"/>
      <c r="B25" s="11" t="s">
        <v>176</v>
      </c>
      <c r="C25" s="11">
        <v>5</v>
      </c>
      <c r="D25" s="11">
        <v>0.108</v>
      </c>
      <c r="E25" s="11">
        <f t="shared" si="1"/>
        <v>0.54</v>
      </c>
    </row>
    <row r="26" spans="1:5" x14ac:dyDescent="0.25">
      <c r="A26" s="22">
        <v>112</v>
      </c>
      <c r="B26" s="22" t="s">
        <v>40</v>
      </c>
      <c r="C26" s="22"/>
      <c r="D26" s="22"/>
      <c r="E26" s="22">
        <f>E27+E28+E29+E30+E31+E32+E33+E34</f>
        <v>8.8146000000000004</v>
      </c>
    </row>
    <row r="27" spans="1:5" x14ac:dyDescent="0.25">
      <c r="A27" s="8"/>
      <c r="B27" s="8" t="s">
        <v>146</v>
      </c>
      <c r="C27" s="8">
        <v>10</v>
      </c>
      <c r="D27" s="8">
        <v>0.50414000000000003</v>
      </c>
      <c r="E27" s="11">
        <f t="shared" si="1"/>
        <v>5.0414000000000003</v>
      </c>
    </row>
    <row r="28" spans="1:5" x14ac:dyDescent="0.25">
      <c r="A28" s="8"/>
      <c r="B28" s="8" t="s">
        <v>137</v>
      </c>
      <c r="C28" s="8">
        <v>40</v>
      </c>
      <c r="D28" s="31">
        <v>2.0719999999999999E-2</v>
      </c>
      <c r="E28" s="11">
        <f t="shared" si="1"/>
        <v>0.82879999999999998</v>
      </c>
    </row>
    <row r="29" spans="1:5" x14ac:dyDescent="0.25">
      <c r="A29" s="8"/>
      <c r="B29" s="8" t="s">
        <v>139</v>
      </c>
      <c r="C29" s="8">
        <v>20</v>
      </c>
      <c r="D29" s="31">
        <v>2.4660000000000001E-2</v>
      </c>
      <c r="E29" s="11">
        <f t="shared" si="1"/>
        <v>0.49320000000000003</v>
      </c>
    </row>
    <row r="30" spans="1:5" x14ac:dyDescent="0.25">
      <c r="A30" s="8"/>
      <c r="B30" s="8" t="s">
        <v>134</v>
      </c>
      <c r="C30" s="8">
        <v>15</v>
      </c>
      <c r="D30" s="31">
        <v>3.2289999999999999E-2</v>
      </c>
      <c r="E30" s="11">
        <f t="shared" si="1"/>
        <v>0.48435</v>
      </c>
    </row>
    <row r="31" spans="1:5" x14ac:dyDescent="0.25">
      <c r="A31" s="8"/>
      <c r="B31" s="8" t="s">
        <v>177</v>
      </c>
      <c r="C31" s="8">
        <v>6</v>
      </c>
      <c r="D31" s="8">
        <v>4.4999999999999998E-2</v>
      </c>
      <c r="E31" s="11">
        <f t="shared" si="1"/>
        <v>0.27</v>
      </c>
    </row>
    <row r="32" spans="1:5" x14ac:dyDescent="0.25">
      <c r="A32" s="8"/>
      <c r="B32" s="8" t="s">
        <v>145</v>
      </c>
      <c r="C32" s="8">
        <v>1</v>
      </c>
      <c r="D32" s="31">
        <v>0.40894999999999998</v>
      </c>
      <c r="E32" s="11">
        <f t="shared" si="1"/>
        <v>0.40894999999999998</v>
      </c>
    </row>
    <row r="33" spans="1:5" x14ac:dyDescent="0.25">
      <c r="A33" s="8"/>
      <c r="B33" s="8" t="s">
        <v>135</v>
      </c>
      <c r="C33" s="8">
        <v>2</v>
      </c>
      <c r="D33" s="8">
        <v>0.108</v>
      </c>
      <c r="E33" s="11">
        <f t="shared" si="1"/>
        <v>0.216</v>
      </c>
    </row>
    <row r="34" spans="1:5" x14ac:dyDescent="0.25">
      <c r="A34" s="8"/>
      <c r="B34" s="8" t="s">
        <v>147</v>
      </c>
      <c r="C34" s="8">
        <v>10</v>
      </c>
      <c r="D34" s="8">
        <v>0.10718999999999999</v>
      </c>
      <c r="E34" s="11">
        <f t="shared" si="1"/>
        <v>1.0718999999999999</v>
      </c>
    </row>
    <row r="35" spans="1:5" x14ac:dyDescent="0.25">
      <c r="A35" s="22">
        <v>171</v>
      </c>
      <c r="B35" s="22" t="s">
        <v>83</v>
      </c>
      <c r="C35" s="22"/>
      <c r="D35" s="22"/>
      <c r="E35" s="22">
        <f>E36+E37</f>
        <v>7.7715999999999994</v>
      </c>
    </row>
    <row r="36" spans="1:5" x14ac:dyDescent="0.25">
      <c r="A36" s="8"/>
      <c r="B36" s="8" t="s">
        <v>127</v>
      </c>
      <c r="C36" s="8">
        <v>50</v>
      </c>
      <c r="D36" s="8">
        <v>0.09</v>
      </c>
      <c r="E36" s="11">
        <f t="shared" si="1"/>
        <v>4.5</v>
      </c>
    </row>
    <row r="37" spans="1:5" x14ac:dyDescent="0.25">
      <c r="A37" s="8"/>
      <c r="B37" s="8" t="s">
        <v>140</v>
      </c>
      <c r="C37" s="8">
        <v>8</v>
      </c>
      <c r="D37" s="31">
        <v>0.40894999999999998</v>
      </c>
      <c r="E37" s="11">
        <f t="shared" si="1"/>
        <v>3.2715999999999998</v>
      </c>
    </row>
    <row r="38" spans="1:5" x14ac:dyDescent="0.25">
      <c r="A38" s="22">
        <v>246</v>
      </c>
      <c r="B38" s="22" t="s">
        <v>87</v>
      </c>
      <c r="C38" s="22"/>
      <c r="D38" s="22"/>
      <c r="E38" s="22">
        <f>E39+E40+E41+E42+E43+E44+E45</f>
        <v>58.232720000000008</v>
      </c>
    </row>
    <row r="39" spans="1:5" x14ac:dyDescent="0.25">
      <c r="A39" s="8"/>
      <c r="B39" s="8" t="s">
        <v>146</v>
      </c>
      <c r="C39" s="8">
        <v>108</v>
      </c>
      <c r="D39" s="31">
        <v>0.50414000000000003</v>
      </c>
      <c r="E39" s="11">
        <f t="shared" si="1"/>
        <v>54.447120000000005</v>
      </c>
    </row>
    <row r="40" spans="1:5" x14ac:dyDescent="0.25">
      <c r="A40" s="8"/>
      <c r="B40" s="8" t="s">
        <v>139</v>
      </c>
      <c r="C40" s="8">
        <v>30</v>
      </c>
      <c r="D40" s="31">
        <v>2.4660000000000001E-2</v>
      </c>
      <c r="E40" s="11">
        <f t="shared" si="1"/>
        <v>0.73980000000000001</v>
      </c>
    </row>
    <row r="41" spans="1:5" x14ac:dyDescent="0.25">
      <c r="A41" s="8"/>
      <c r="B41" s="8" t="s">
        <v>134</v>
      </c>
      <c r="C41" s="8">
        <v>20</v>
      </c>
      <c r="D41" s="31">
        <v>3.2289999999999999E-2</v>
      </c>
      <c r="E41" s="11">
        <f t="shared" si="1"/>
        <v>0.64579999999999993</v>
      </c>
    </row>
    <row r="42" spans="1:5" x14ac:dyDescent="0.25">
      <c r="A42" s="8"/>
      <c r="B42" s="8" t="s">
        <v>157</v>
      </c>
      <c r="C42" s="8">
        <v>6</v>
      </c>
      <c r="D42" s="8">
        <v>0.28000000000000003</v>
      </c>
      <c r="E42" s="11">
        <f t="shared" si="1"/>
        <v>1.6800000000000002</v>
      </c>
    </row>
    <row r="43" spans="1:5" x14ac:dyDescent="0.25">
      <c r="A43" s="8"/>
      <c r="B43" s="8" t="s">
        <v>144</v>
      </c>
      <c r="C43" s="8">
        <v>4</v>
      </c>
      <c r="D43" s="8">
        <v>3.5000000000000003E-2</v>
      </c>
      <c r="E43" s="11">
        <f t="shared" si="1"/>
        <v>0.14000000000000001</v>
      </c>
    </row>
    <row r="44" spans="1:5" x14ac:dyDescent="0.25">
      <c r="A44" s="8"/>
      <c r="B44" s="8" t="s">
        <v>135</v>
      </c>
      <c r="C44" s="8">
        <v>5</v>
      </c>
      <c r="D44" s="8">
        <v>0.108</v>
      </c>
      <c r="E44" s="11">
        <f t="shared" si="1"/>
        <v>0.54</v>
      </c>
    </row>
    <row r="45" spans="1:5" x14ac:dyDescent="0.25">
      <c r="A45" s="8"/>
      <c r="B45" s="8" t="s">
        <v>178</v>
      </c>
      <c r="C45" s="8">
        <v>2</v>
      </c>
      <c r="D45" s="8">
        <v>0.02</v>
      </c>
      <c r="E45" s="11">
        <f t="shared" si="1"/>
        <v>0.04</v>
      </c>
    </row>
    <row r="46" spans="1:5" x14ac:dyDescent="0.25">
      <c r="A46" s="22"/>
      <c r="B46" s="22" t="s">
        <v>110</v>
      </c>
      <c r="C46" s="22">
        <v>49</v>
      </c>
      <c r="D46" s="32">
        <v>8.7230000000000002E-2</v>
      </c>
      <c r="E46" s="22">
        <f t="shared" si="1"/>
        <v>4.2742700000000005</v>
      </c>
    </row>
    <row r="47" spans="1:5" x14ac:dyDescent="0.25">
      <c r="A47" s="22"/>
      <c r="B47" s="22" t="s">
        <v>116</v>
      </c>
      <c r="C47" s="22">
        <v>50</v>
      </c>
      <c r="D47" s="36">
        <v>5.8749999999999997E-2</v>
      </c>
      <c r="E47" s="22">
        <f t="shared" si="1"/>
        <v>2.9375</v>
      </c>
    </row>
    <row r="48" spans="1:5" x14ac:dyDescent="0.25">
      <c r="A48" s="22">
        <v>342</v>
      </c>
      <c r="B48" s="22" t="s">
        <v>90</v>
      </c>
      <c r="C48" s="22"/>
      <c r="D48" s="22"/>
      <c r="E48" s="22">
        <f>E49+E50</f>
        <v>6.9</v>
      </c>
    </row>
    <row r="49" spans="1:5" x14ac:dyDescent="0.25">
      <c r="A49" s="10"/>
      <c r="B49" s="10" t="s">
        <v>165</v>
      </c>
      <c r="C49" s="10">
        <v>17</v>
      </c>
      <c r="D49" s="10">
        <v>0.38</v>
      </c>
      <c r="E49" s="11">
        <f t="shared" si="1"/>
        <v>6.46</v>
      </c>
    </row>
    <row r="50" spans="1:5" x14ac:dyDescent="0.25">
      <c r="A50" s="10"/>
      <c r="B50" s="10" t="s">
        <v>129</v>
      </c>
      <c r="C50" s="10">
        <v>8</v>
      </c>
      <c r="D50" s="10">
        <v>5.5E-2</v>
      </c>
      <c r="E50" s="11">
        <f t="shared" si="1"/>
        <v>0.44</v>
      </c>
    </row>
    <row r="51" spans="1:5" x14ac:dyDescent="0.25">
      <c r="A51" s="75" t="s">
        <v>112</v>
      </c>
      <c r="B51" s="76"/>
      <c r="C51" s="76"/>
      <c r="D51" s="77"/>
      <c r="E51" s="34">
        <f>E19+E26+E35+E38+E46+E47+E48</f>
        <v>96.27349000000001</v>
      </c>
    </row>
    <row r="52" spans="1:5" x14ac:dyDescent="0.25">
      <c r="A52" s="75" t="s">
        <v>202</v>
      </c>
      <c r="B52" s="76"/>
      <c r="C52" s="76"/>
      <c r="D52" s="78"/>
      <c r="E52" s="35">
        <f>E17+E51</f>
        <v>163.11218000000002</v>
      </c>
    </row>
  </sheetData>
  <mergeCells count="4">
    <mergeCell ref="A2:E2"/>
    <mergeCell ref="A51:D51"/>
    <mergeCell ref="A52:D52"/>
    <mergeCell ref="A17:D1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Лист1</vt:lpstr>
      <vt:lpstr>10дневное меню</vt:lpstr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 </vt:lpstr>
      <vt:lpstr>9 день  </vt:lpstr>
      <vt:lpstr>10 день  </vt:lpstr>
      <vt:lpstr>стоимость 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2024-11-14T07:20:53Z</dcterms:modified>
</cp:coreProperties>
</file>